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riStability_Worksheet" sheetId="1" state="visible" r:id="rId1"/>
    <sheet xmlns:r="http://schemas.openxmlformats.org/officeDocument/2006/relationships" name="Reference_Rates" sheetId="2" state="visible" r:id="rId2"/>
    <sheet xmlns:r="http://schemas.openxmlformats.org/officeDocument/2006/relationships" name="Summary_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  <color rgb="001E293B"/>
    </font>
    <font>
      <b val="1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0" fontId="0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164" fontId="4" fillId="6" borderId="1" pivotButton="0" quotePrefix="0" xfId="0"/>
    <xf numFmtId="10" fontId="4" fillId="6" borderId="1" pivotButton="0" quotePrefix="0" xfId="0"/>
    <xf numFmtId="10" fontId="0" fillId="4" borderId="1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4" fillId="0" borderId="0" pivotButton="0" quotePrefix="0" xfId="0"/>
    <xf numFmtId="10" fontId="0" fillId="0" borderId="0" pivotButton="0" quotePrefix="0" xfId="0"/>
    <xf numFmtId="0" fontId="2" fillId="2" borderId="1" pivotButton="0" quotePrefix="0" xfId="0"/>
    <xf numFmtId="0" fontId="4" fillId="3" borderId="1" pivotButton="0" quotePrefix="0" xfId="0"/>
    <xf numFmtId="164" fontId="0" fillId="3" borderId="1" pivotButton="0" quotePrefix="0" xfId="0"/>
    <xf numFmtId="0" fontId="4" fillId="5" borderId="1" pivotButton="0" quotePrefix="0" xfId="0"/>
    <xf numFmtId="164" fontId="0" fillId="5" borderId="1" pivotButton="0" quotePrefix="0" xfId="0"/>
    <xf numFmtId="10" fontId="0" fillId="5" borderId="1" pivotButton="0" quotePrefix="0" xfId="0"/>
    <xf numFmtId="1" fontId="0" fillId="3" borderId="1" pivotButton="0" quotePrefix="0" xfId="0"/>
    <xf numFmtId="0" fontId="0" fillId="3" borderId="1" pivotButton="0" quotePrefix="0" xfId="0"/>
    <xf numFmtId="0" fontId="0" fillId="5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Program Margin by Farm Entity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'Summary_Dashboard'!D12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'Summary_Dashboard'!$A$13:$A$22</f>
            </numRef>
          </cat>
          <val>
            <numRef>
              <f>'Summary_Dashboard'!$D$13:$D$22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Farm Entity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Program Margin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vs Allowable Expenses by Farm</a:t>
            </a:r>
          </a:p>
        </rich>
      </tx>
    </title>
    <plotArea>
      <lineChart>
        <grouping val="standard"/>
        <ser>
          <idx val="0"/>
          <order val="0"/>
          <tx>
            <strRef>
              <f>'Summary_Dashboard'!B12</f>
            </strRef>
          </tx>
          <spPr>
            <a:ln xmlns:a="http://schemas.openxmlformats.org/drawingml/2006/main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'Summary_Dashboard'!$A$13:$A$22</f>
            </numRef>
          </cat>
          <val>
            <numRef>
              <f>'Summary_Dashboard'!$B$13:$B$22</f>
            </numRef>
          </val>
        </ser>
        <ser>
          <idx val="1"/>
          <order val="1"/>
          <tx>
            <strRef>
              <f>'Summary_Dashboard'!C12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'Summary_Dashboard'!$A$13:$A$22</f>
            </numRef>
          </cat>
          <val>
            <numRef>
              <f>'Summary_Dashboard'!$C$13:$C$22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Farm Entity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Share of Total Revenue by Province</a:t>
            </a:r>
          </a:p>
        </rich>
      </tx>
    </title>
    <plotArea>
      <pieChart>
        <varyColors val="1"/>
        <ser>
          <idx val="0"/>
          <order val="0"/>
          <tx>
            <strRef>
              <f>'Summary_Dashboard'!B25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'Summary_Dashboard'!$A$26:$A$34</f>
            </numRef>
          </cat>
          <val>
            <numRef>
              <f>'Summary_Dashboard'!$B$26:$B$34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792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40</row>
      <rowOff>0</rowOff>
    </from>
    <ext cx="576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1" customWidth="1" min="3" max="3"/>
    <col width="22" customWidth="1" min="4" max="4"/>
    <col width="18" customWidth="1" min="5" max="5"/>
    <col width="18" customWidth="1" min="6" max="6"/>
    <col width="16" customWidth="1" min="7" max="7"/>
    <col width="15" customWidth="1" min="8" max="8"/>
    <col width="15" customWidth="1" min="9" max="9"/>
    <col width="14" customWidth="1" min="10" max="10"/>
    <col width="15" customWidth="1" min="11" max="11"/>
    <col width="22" customWidth="1" min="12" max="12"/>
    <col width="34" customWidth="1" min="13" max="13"/>
  </cols>
  <sheetData>
    <row r="1">
      <c r="A1" s="1" t="inlineStr">
        <is>
          <t>AgriStability Margin Worksheet - Canada (Fiscal Year 2026)</t>
        </is>
      </c>
    </row>
    <row r="2"/>
    <row r="3">
      <c r="A3" s="2" t="inlineStr">
        <is>
          <t>Farm Entity</t>
        </is>
      </c>
      <c r="B3" s="2" t="inlineStr">
        <is>
          <t>Province</t>
        </is>
      </c>
      <c r="C3" s="2" t="inlineStr">
        <is>
          <t>Fiscal Year</t>
        </is>
      </c>
      <c r="D3" s="2" t="inlineStr">
        <is>
          <t>Commodity / Activity</t>
        </is>
      </c>
      <c r="E3" s="2" t="inlineStr">
        <is>
          <t>Program Year Revenue</t>
        </is>
      </c>
      <c r="F3" s="2" t="inlineStr">
        <is>
          <t>Program Year Expenses</t>
        </is>
      </c>
      <c r="G3" s="2" t="inlineStr">
        <is>
          <t>Allowable Expenses</t>
        </is>
      </c>
      <c r="H3" s="2" t="inlineStr">
        <is>
          <t>Program Margin</t>
        </is>
      </c>
      <c r="I3" s="2" t="inlineStr">
        <is>
          <t>Reference Margin</t>
        </is>
      </c>
      <c r="J3" s="2" t="inlineStr">
        <is>
          <t>Margin Decline %</t>
        </is>
      </c>
      <c r="K3" s="2" t="inlineStr">
        <is>
          <t>Estimated Payment %</t>
        </is>
      </c>
      <c r="L3" s="2" t="inlineStr">
        <is>
          <t>Estimated AgriStability Benefit</t>
        </is>
      </c>
      <c r="M3" s="2" t="inlineStr">
        <is>
          <t>Notes</t>
        </is>
      </c>
    </row>
    <row r="4">
      <c r="A4" s="3" t="inlineStr">
        <is>
          <t>Prairie Grain Farm Inc.</t>
        </is>
      </c>
      <c r="B4" s="3" t="inlineStr">
        <is>
          <t>SK</t>
        </is>
      </c>
      <c r="C4" s="4" t="n">
        <v>2026</v>
      </c>
      <c r="D4" s="3" t="inlineStr">
        <is>
          <t>Wheat / Canola</t>
        </is>
      </c>
      <c r="E4" s="5" t="n">
        <v>685000</v>
      </c>
      <c r="F4" s="5" t="n">
        <v>512000</v>
      </c>
      <c r="G4" s="5" t="n">
        <v>498000</v>
      </c>
      <c r="H4" s="6">
        <f>E4-G4</f>
        <v/>
      </c>
      <c r="I4" s="5" t="n">
        <v>165000</v>
      </c>
      <c r="J4" s="7">
        <f>IF(I4=0,0,(I4-H4)/I4)</f>
        <v/>
      </c>
      <c r="K4" s="7">
        <f>IF(J4&lt;0.3,0,IF(J4&lt;0.7,(J4-0.3)/0.4*0.7,0.7))</f>
        <v/>
      </c>
      <c r="L4" s="6">
        <f>H4*K4</f>
        <v/>
      </c>
      <c r="M4" s="3" t="inlineStr">
        <is>
          <t>Eligible inventory adjustment applied</t>
        </is>
      </c>
    </row>
    <row r="5">
      <c r="A5" s="8" t="inlineStr">
        <is>
          <t>Bluewater Dairy Farm</t>
        </is>
      </c>
      <c r="B5" s="8" t="inlineStr">
        <is>
          <t>ON</t>
        </is>
      </c>
      <c r="C5" s="9" t="n">
        <v>2026</v>
      </c>
      <c r="D5" s="8" t="inlineStr">
        <is>
          <t>Dairy</t>
        </is>
      </c>
      <c r="E5" s="5" t="n">
        <v>920000</v>
      </c>
      <c r="F5" s="5" t="n">
        <v>705000</v>
      </c>
      <c r="G5" s="5" t="n">
        <v>690000</v>
      </c>
      <c r="H5" s="10">
        <f>E5-G5</f>
        <v/>
      </c>
      <c r="I5" s="5" t="n">
        <v>245000</v>
      </c>
      <c r="J5" s="11">
        <f>IF(I5=0,0,(I5-H5)/I5)</f>
        <v/>
      </c>
      <c r="K5" s="11">
        <f>IF(J5&lt;0.3,0,IF(J5&lt;0.7,(J5-0.3)/0.4*0.7,0.7))</f>
        <v/>
      </c>
      <c r="L5" s="10">
        <f>H5*K5</f>
        <v/>
      </c>
      <c r="M5" s="8" t="inlineStr">
        <is>
          <t>Quota costs excluded per program rules</t>
        </is>
      </c>
    </row>
    <row r="6">
      <c r="A6" s="3" t="inlineStr">
        <is>
          <t>Foothills Cattle Ranch</t>
        </is>
      </c>
      <c r="B6" s="3" t="inlineStr">
        <is>
          <t>AB</t>
        </is>
      </c>
      <c r="C6" s="4" t="n">
        <v>2026</v>
      </c>
      <c r="D6" s="3" t="inlineStr">
        <is>
          <t>Beef Cattle</t>
        </is>
      </c>
      <c r="E6" s="5" t="n">
        <v>540000</v>
      </c>
      <c r="F6" s="5" t="n">
        <v>460000</v>
      </c>
      <c r="G6" s="5" t="n">
        <v>445000</v>
      </c>
      <c r="H6" s="6">
        <f>E6-G6</f>
        <v/>
      </c>
      <c r="I6" s="5" t="n">
        <v>95000</v>
      </c>
      <c r="J6" s="7">
        <f>IF(I6=0,0,(I6-H6)/I6)</f>
        <v/>
      </c>
      <c r="K6" s="7">
        <f>IF(J6&lt;0.3,0,IF(J6&lt;0.7,(J6-0.3)/0.4*0.7,0.7))</f>
        <v/>
      </c>
      <c r="L6" s="6">
        <f>H6*K6</f>
        <v/>
      </c>
      <c r="M6" s="3" t="inlineStr">
        <is>
          <t>Levelling expense excluded</t>
        </is>
      </c>
    </row>
    <row r="7">
      <c r="A7" s="8" t="inlineStr">
        <is>
          <t>Okanagan Orchard Growers</t>
        </is>
      </c>
      <c r="B7" s="8" t="inlineStr">
        <is>
          <t>BC</t>
        </is>
      </c>
      <c r="C7" s="9" t="n">
        <v>2026</v>
      </c>
      <c r="D7" s="8" t="inlineStr">
        <is>
          <t>Horticulture / Tree Fruit</t>
        </is>
      </c>
      <c r="E7" s="5" t="n">
        <v>410000</v>
      </c>
      <c r="F7" s="5" t="n">
        <v>330000</v>
      </c>
      <c r="G7" s="5" t="n">
        <v>318000</v>
      </c>
      <c r="H7" s="10">
        <f>E7-G7</f>
        <v/>
      </c>
      <c r="I7" s="5" t="n">
        <v>92000</v>
      </c>
      <c r="J7" s="11">
        <f>IF(I7=0,0,(I7-H7)/I7)</f>
        <v/>
      </c>
      <c r="K7" s="11">
        <f>IF(J7&lt;0.3,0,IF(J7&lt;0.7,(J7-0.3)/0.4*0.7,0.7))</f>
        <v/>
      </c>
      <c r="L7" s="10">
        <f>H7*K7</f>
        <v/>
      </c>
      <c r="M7" s="8" t="inlineStr">
        <is>
          <t>Structural improvement excluded</t>
        </is>
      </c>
    </row>
    <row r="8">
      <c r="A8" s="3" t="inlineStr">
        <is>
          <t>Red River Mixed Farm</t>
        </is>
      </c>
      <c r="B8" s="3" t="inlineStr">
        <is>
          <t>MB</t>
        </is>
      </c>
      <c r="C8" s="4" t="n">
        <v>2026</v>
      </c>
      <c r="D8" s="3" t="inlineStr">
        <is>
          <t>Grain &amp; Livestock</t>
        </is>
      </c>
      <c r="E8" s="5" t="n">
        <v>615000</v>
      </c>
      <c r="F8" s="5" t="n">
        <v>520000</v>
      </c>
      <c r="G8" s="5" t="n">
        <v>505000</v>
      </c>
      <c r="H8" s="6">
        <f>E8-G8</f>
        <v/>
      </c>
      <c r="I8" s="5" t="n">
        <v>118000</v>
      </c>
      <c r="J8" s="7">
        <f>IF(I8=0,0,(I8-H8)/I8)</f>
        <v/>
      </c>
      <c r="K8" s="7">
        <f>IF(J8&lt;0.3,0,IF(J8&lt;0.7,(J8-0.3)/0.4*0.7,0.7))</f>
        <v/>
      </c>
      <c r="L8" s="6">
        <f>H8*K8</f>
        <v/>
      </c>
      <c r="M8" s="3" t="inlineStr">
        <is>
          <t>Eligible inventory adjustment applied</t>
        </is>
      </c>
    </row>
    <row r="9">
      <c r="A9" s="8" t="inlineStr">
        <is>
          <t>Laurentide Poultry Farm</t>
        </is>
      </c>
      <c r="B9" s="8" t="inlineStr">
        <is>
          <t>QC</t>
        </is>
      </c>
      <c r="C9" s="9" t="n">
        <v>2026</v>
      </c>
      <c r="D9" s="8" t="inlineStr">
        <is>
          <t>Poultry / Eggs</t>
        </is>
      </c>
      <c r="E9" s="5" t="n">
        <v>780000</v>
      </c>
      <c r="F9" s="5" t="n">
        <v>640000</v>
      </c>
      <c r="G9" s="5" t="n">
        <v>622000</v>
      </c>
      <c r="H9" s="10">
        <f>E9-G9</f>
        <v/>
      </c>
      <c r="I9" s="5" t="n">
        <v>205000</v>
      </c>
      <c r="J9" s="11">
        <f>IF(I9=0,0,(I9-H9)/I9)</f>
        <v/>
      </c>
      <c r="K9" s="11">
        <f>IF(J9&lt;0.3,0,IF(J9&lt;0.7,(J9-0.3)/0.4*0.7,0.7))</f>
        <v/>
      </c>
      <c r="L9" s="10">
        <f>H9*K9</f>
        <v/>
      </c>
      <c r="M9" s="8" t="inlineStr">
        <is>
          <t>Quota value excluded</t>
        </is>
      </c>
    </row>
    <row r="10">
      <c r="A10" s="3" t="inlineStr">
        <is>
          <t>Thames Valley Soy &amp; Corn</t>
        </is>
      </c>
      <c r="B10" s="3" t="inlineStr">
        <is>
          <t>ON</t>
        </is>
      </c>
      <c r="C10" s="4" t="n">
        <v>2026</v>
      </c>
      <c r="D10" s="3" t="inlineStr">
        <is>
          <t>Soybean / Corn</t>
        </is>
      </c>
      <c r="E10" s="5" t="n">
        <v>505000</v>
      </c>
      <c r="F10" s="5" t="n">
        <v>415000</v>
      </c>
      <c r="G10" s="5" t="n">
        <v>402000</v>
      </c>
      <c r="H10" s="6">
        <f>E10-G10</f>
        <v/>
      </c>
      <c r="I10" s="5" t="n">
        <v>108000</v>
      </c>
      <c r="J10" s="7">
        <f>IF(I10=0,0,(I10-H10)/I10)</f>
        <v/>
      </c>
      <c r="K10" s="7">
        <f>IF(J10&lt;0.3,0,IF(J10&lt;0.7,(J10-0.3)/0.4*0.7,0.7))</f>
        <v/>
      </c>
      <c r="L10" s="6">
        <f>H10*K10</f>
        <v/>
      </c>
      <c r="M10" s="3" t="inlineStr">
        <is>
          <t>Estimated baseline reference margin used</t>
        </is>
      </c>
    </row>
    <row r="11">
      <c r="A11" s="8" t="inlineStr">
        <is>
          <t>Maritime Sheep Farm</t>
        </is>
      </c>
      <c r="B11" s="8" t="inlineStr">
        <is>
          <t>NS</t>
        </is>
      </c>
      <c r="C11" s="9" t="n">
        <v>2026</v>
      </c>
      <c r="D11" s="8" t="inlineStr">
        <is>
          <t>Sheep / Wool</t>
        </is>
      </c>
      <c r="E11" s="5" t="n">
        <v>210000</v>
      </c>
      <c r="F11" s="5" t="n">
        <v>175000</v>
      </c>
      <c r="G11" s="5" t="n">
        <v>168000</v>
      </c>
      <c r="H11" s="10">
        <f>E11-G11</f>
        <v/>
      </c>
      <c r="I11" s="5" t="n">
        <v>52000</v>
      </c>
      <c r="J11" s="11">
        <f>IF(I11=0,0,(I11-H11)/I11)</f>
        <v/>
      </c>
      <c r="K11" s="11">
        <f>IF(J11&lt;0.3,0,IF(J11&lt;0.7,(J11-0.3)/0.4*0.7,0.7))</f>
        <v/>
      </c>
      <c r="L11" s="10">
        <f>H11*K11</f>
        <v/>
      </c>
      <c r="M11" s="8" t="inlineStr">
        <is>
          <t>Small farm - estimated baseline applied</t>
        </is>
      </c>
    </row>
    <row r="12">
      <c r="A12" s="3" t="inlineStr">
        <is>
          <t>Island Organic Vegetable Co-op</t>
        </is>
      </c>
      <c r="B12" s="3" t="inlineStr">
        <is>
          <t>PE</t>
        </is>
      </c>
      <c r="C12" s="4" t="n">
        <v>2026</v>
      </c>
      <c r="D12" s="3" t="inlineStr">
        <is>
          <t>Organic Vegetables</t>
        </is>
      </c>
      <c r="E12" s="5" t="n">
        <v>260000</v>
      </c>
      <c r="F12" s="5" t="n">
        <v>205000</v>
      </c>
      <c r="G12" s="5" t="n">
        <v>198000</v>
      </c>
      <c r="H12" s="6">
        <f>E12-G12</f>
        <v/>
      </c>
      <c r="I12" s="5" t="n">
        <v>71000</v>
      </c>
      <c r="J12" s="7">
        <f>IF(I12=0,0,(I12-H12)/I12)</f>
        <v/>
      </c>
      <c r="K12" s="7">
        <f>IF(J12&lt;0.3,0,IF(J12&lt;0.7,(J12-0.3)/0.4*0.7,0.7))</f>
        <v/>
      </c>
      <c r="L12" s="6">
        <f>H12*K12</f>
        <v/>
      </c>
      <c r="M12" s="3" t="inlineStr">
        <is>
          <t>Organic certification cost included as allowable</t>
        </is>
      </c>
    </row>
    <row r="13">
      <c r="A13" s="8" t="inlineStr">
        <is>
          <t>Fundy Haskap &amp; Berries</t>
        </is>
      </c>
      <c r="B13" s="8" t="inlineStr">
        <is>
          <t>NB</t>
        </is>
      </c>
      <c r="C13" s="9" t="n">
        <v>2026</v>
      </c>
      <c r="D13" s="8" t="inlineStr">
        <is>
          <t>Haskap / Berries</t>
        </is>
      </c>
      <c r="E13" s="5" t="n">
        <v>185000</v>
      </c>
      <c r="F13" s="5" t="n">
        <v>148000</v>
      </c>
      <c r="G13" s="5" t="n">
        <v>142000</v>
      </c>
      <c r="H13" s="10">
        <f>E13-G13</f>
        <v/>
      </c>
      <c r="I13" s="5" t="n">
        <v>41000</v>
      </c>
      <c r="J13" s="11">
        <f>IF(I13=0,0,(I13-H13)/I13)</f>
        <v/>
      </c>
      <c r="K13" s="11">
        <f>IF(J13&lt;0.3,0,IF(J13&lt;0.7,(J13-0.3)/0.4*0.7,0.7))</f>
        <v/>
      </c>
      <c r="L13" s="10">
        <f>H13*K13</f>
        <v/>
      </c>
      <c r="M13" s="8" t="inlineStr">
        <is>
          <t>Eligible inventory adjustment applied</t>
        </is>
      </c>
    </row>
    <row r="14"/>
    <row r="15">
      <c r="A15" s="12" t="inlineStr">
        <is>
          <t>TOTALS / AVERAGES</t>
        </is>
      </c>
      <c r="B15" s="12" t="n"/>
      <c r="C15" s="12" t="n"/>
      <c r="D15" s="12" t="n"/>
      <c r="E15" s="13">
        <f>SUM(E4:E13)</f>
        <v/>
      </c>
      <c r="F15" s="13">
        <f>SUM(F4:F13)</f>
        <v/>
      </c>
      <c r="G15" s="13">
        <f>SUM(G4:G13)</f>
        <v/>
      </c>
      <c r="H15" s="13">
        <f>SUM(H4:H13)</f>
        <v/>
      </c>
      <c r="I15" s="13">
        <f>SUM(I4:I13)</f>
        <v/>
      </c>
      <c r="J15" s="14">
        <f>AVERAGE(J4:J13)</f>
        <v/>
      </c>
      <c r="K15" s="14">
        <f>AVERAGE(K4:K13)</f>
        <v/>
      </c>
      <c r="L15" s="13">
        <f>SUM(L4:L13)</f>
        <v/>
      </c>
      <c r="M15" s="12" t="n"/>
    </row>
  </sheetData>
  <mergeCells count="1">
    <mergeCell ref="A1:M1"/>
  </mergeCells>
  <conditionalFormatting sqref="J4:J13">
    <cfRule type="expression" priority="1" dxfId="0">
      <formula>J4&gt;=0.3</formula>
    </cfRule>
  </conditionalFormatting>
  <conditionalFormatting sqref="L4:L13">
    <cfRule type="expression" priority="2" dxfId="1">
      <formula>L4&gt;0</formula>
    </cfRule>
  </conditionalFormatting>
  <dataValidations count="1">
    <dataValidation sqref="B4:B13" showErrorMessage="1" showInputMessage="1" allowBlank="1" type="list">
      <formula1>"SK,ON,AB,BC,MB,QC,NS,PE,NB,NL"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30" customWidth="1" min="2" max="2"/>
    <col width="55" customWidth="1" min="3" max="3"/>
  </cols>
  <sheetData>
    <row r="1">
      <c r="A1" s="1" t="inlineStr">
        <is>
          <t>AgriStability Reference Rates and Program Assumptions</t>
        </is>
      </c>
    </row>
    <row r="2"/>
    <row r="3">
      <c r="A3" s="2" t="inlineStr">
        <is>
          <t>Item</t>
        </is>
      </c>
      <c r="B3" s="2" t="inlineStr">
        <is>
          <t>Value</t>
        </is>
      </c>
      <c r="C3" s="2" t="inlineStr">
        <is>
          <t>Description</t>
        </is>
      </c>
    </row>
    <row r="4">
      <c r="A4" s="3" t="inlineStr">
        <is>
          <t>Support Threshold</t>
        </is>
      </c>
      <c r="B4" s="15" t="n">
        <v>0.7</v>
      </c>
      <c r="C4" s="3" t="inlineStr">
        <is>
          <t>Margin must decline below this level of reference margin to trigger support</t>
        </is>
      </c>
    </row>
    <row r="5">
      <c r="A5" s="8" t="inlineStr">
        <is>
          <t>Payment Rate Low Range</t>
        </is>
      </c>
      <c r="B5" s="15" t="n">
        <v>0.3</v>
      </c>
      <c r="C5" s="8" t="inlineStr">
        <is>
          <t>Margin decline % where payments begin (30% decline)</t>
        </is>
      </c>
    </row>
    <row r="6">
      <c r="A6" s="3" t="inlineStr">
        <is>
          <t>Payment Rate High Range</t>
        </is>
      </c>
      <c r="B6" s="15" t="n">
        <v>0.7</v>
      </c>
      <c r="C6" s="3" t="inlineStr">
        <is>
          <t>Margin decline % where maximum 70% payment rate applies</t>
        </is>
      </c>
    </row>
    <row r="7">
      <c r="A7" s="8" t="inlineStr">
        <is>
          <t>Reference Margin Factor</t>
        </is>
      </c>
      <c r="B7" s="15" t="n">
        <v>1</v>
      </c>
      <c r="C7" s="8" t="inlineStr">
        <is>
          <t>Multiplier applied to historical average margin (Olympic average basis)</t>
        </is>
      </c>
    </row>
    <row r="8">
      <c r="A8" s="3" t="inlineStr">
        <is>
          <t>GST Rate</t>
        </is>
      </c>
      <c r="B8" s="15" t="n">
        <v>0.05</v>
      </c>
      <c r="C8" s="3" t="inlineStr">
        <is>
          <t>Federal Goods and Services Tax rate (context only)</t>
        </is>
      </c>
    </row>
    <row r="9">
      <c r="A9" s="8" t="inlineStr">
        <is>
          <t>ON HST Rate</t>
        </is>
      </c>
      <c r="B9" s="15" t="n">
        <v>0.13</v>
      </c>
      <c r="C9" s="8" t="inlineStr">
        <is>
          <t>Ontario Harmonized Sales Tax rate (context only)</t>
        </is>
      </c>
    </row>
    <row r="10">
      <c r="A10" s="3" t="inlineStr">
        <is>
          <t>Atlantic HST Rate</t>
        </is>
      </c>
      <c r="B10" s="15" t="n">
        <v>0.15</v>
      </c>
      <c r="C10" s="3" t="inlineStr">
        <is>
          <t>HST rate applicable in NS, NB, PE, NL (context only)</t>
        </is>
      </c>
    </row>
    <row r="11">
      <c r="A11" s="8" t="inlineStr">
        <is>
          <t>Allowable Expense Adjustment</t>
        </is>
      </c>
      <c r="B11" s="15" t="n">
        <v>0.97</v>
      </c>
      <c r="C11" s="8" t="inlineStr">
        <is>
          <t>Standard adjustment factor applied to allowable expenses per program guidelines</t>
        </is>
      </c>
    </row>
    <row r="12"/>
    <row r="13"/>
    <row r="14">
      <c r="A14" s="16" t="inlineStr">
        <is>
          <t>Province Tax Notes</t>
        </is>
      </c>
    </row>
    <row r="15">
      <c r="A15" s="17" t="inlineStr">
        <is>
          <t>Province</t>
        </is>
      </c>
      <c r="B15" s="17" t="inlineStr">
        <is>
          <t>Rate</t>
        </is>
      </c>
      <c r="C15" s="17" t="inlineStr">
        <is>
          <t>Note</t>
        </is>
      </c>
    </row>
    <row r="16">
      <c r="A16" s="3" t="inlineStr">
        <is>
          <t>ON</t>
        </is>
      </c>
      <c r="B16" s="4" t="inlineStr">
        <is>
          <t>13%</t>
        </is>
      </c>
      <c r="C16" s="3" t="inlineStr">
        <is>
          <t>HST applies; combined federal/provincial rate</t>
        </is>
      </c>
    </row>
    <row r="17">
      <c r="A17" s="8" t="inlineStr">
        <is>
          <t>QC</t>
        </is>
      </c>
      <c r="B17" s="9" t="inlineStr">
        <is>
          <t>5% GST + 9.975% QST</t>
        </is>
      </c>
      <c r="C17" s="8" t="inlineStr">
        <is>
          <t>Quebec applies GST and QST separately</t>
        </is>
      </c>
    </row>
    <row r="18">
      <c r="A18" s="3" t="inlineStr">
        <is>
          <t>AB</t>
        </is>
      </c>
      <c r="B18" s="4" t="inlineStr">
        <is>
          <t>5%</t>
        </is>
      </c>
      <c r="C18" s="3" t="inlineStr">
        <is>
          <t>GST only, no provincial sales tax</t>
        </is>
      </c>
    </row>
    <row r="19">
      <c r="A19" s="8" t="inlineStr">
        <is>
          <t>SK / MB / BC</t>
        </is>
      </c>
      <c r="B19" s="9" t="inlineStr">
        <is>
          <t>5% GST + PST</t>
        </is>
      </c>
      <c r="C19" s="8" t="inlineStr">
        <is>
          <t>GST plus separate provincial sales tax</t>
        </is>
      </c>
    </row>
    <row r="20">
      <c r="A20" s="3" t="inlineStr">
        <is>
          <t>NS / NB / PE / NL</t>
        </is>
      </c>
      <c r="B20" s="4" t="inlineStr">
        <is>
          <t>15%</t>
        </is>
      </c>
      <c r="C20" s="3" t="inlineStr">
        <is>
          <t>Atlantic HST rate</t>
        </is>
      </c>
    </row>
    <row r="21"/>
    <row r="22"/>
    <row r="23">
      <c r="A23" s="18" t="inlineStr">
        <is>
          <t>Sample VLOOKUP: Payment Rate Low Range</t>
        </is>
      </c>
      <c r="B23" s="19">
        <f>IFERROR(VLOOKUP("Payment Rate Low Range",A4:C11,2,FALSE),0)</f>
        <v/>
      </c>
    </row>
  </sheetData>
  <mergeCells count="2">
    <mergeCell ref="A1:C1"/>
    <mergeCell ref="A14:C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20" customWidth="1" min="3" max="3"/>
    <col width="18" customWidth="1" min="4" max="4"/>
    <col width="14" customWidth="1" min="5" max="5"/>
  </cols>
  <sheetData>
    <row r="1">
      <c r="A1" s="1" t="inlineStr">
        <is>
          <t>AgriStability Summary Dashboard - 2026</t>
        </is>
      </c>
    </row>
    <row r="2"/>
    <row r="3">
      <c r="A3" s="20" t="inlineStr">
        <is>
          <t>Metric</t>
        </is>
      </c>
      <c r="B3" s="20" t="inlineStr">
        <is>
          <t>Value</t>
        </is>
      </c>
    </row>
    <row r="4">
      <c r="A4" s="21" t="inlineStr">
        <is>
          <t>Total Program Year Revenue</t>
        </is>
      </c>
      <c r="B4" s="22">
        <f>SUM(AgriStability_Worksheet!E4:E13)</f>
        <v/>
      </c>
    </row>
    <row r="5">
      <c r="A5" s="23" t="inlineStr">
        <is>
          <t>Total Allowable Expenses</t>
        </is>
      </c>
      <c r="B5" s="24">
        <f>SUM(AgriStability_Worksheet!G4:G13)</f>
        <v/>
      </c>
    </row>
    <row r="6">
      <c r="A6" s="21" t="inlineStr">
        <is>
          <t>Total Program Margin</t>
        </is>
      </c>
      <c r="B6" s="22">
        <f>SUM(AgriStability_Worksheet!H4:H13)</f>
        <v/>
      </c>
    </row>
    <row r="7">
      <c r="A7" s="23" t="inlineStr">
        <is>
          <t>Average Margin Decline %</t>
        </is>
      </c>
      <c r="B7" s="25">
        <f>AVERAGE(AgriStability_Worksheet!J4:J13)</f>
        <v/>
      </c>
    </row>
    <row r="8">
      <c r="A8" s="21" t="inlineStr">
        <is>
          <t>Count of Farms with Decline &gt; 30%</t>
        </is>
      </c>
      <c r="B8" s="26">
        <f>COUNTIF(AgriStability_Worksheet!J4:J13,"&gt;0.3")</f>
        <v/>
      </c>
    </row>
    <row r="9">
      <c r="A9" s="23" t="inlineStr">
        <is>
          <t>Estimated Total Benefit</t>
        </is>
      </c>
      <c r="B9" s="24">
        <f>SUM(AgriStability_Worksheet!L4:L13)</f>
        <v/>
      </c>
    </row>
    <row r="10"/>
    <row r="11"/>
    <row r="12">
      <c r="A12" s="17" t="inlineStr">
        <is>
          <t>Farm Entity</t>
        </is>
      </c>
      <c r="B12" s="17" t="inlineStr">
        <is>
          <t>Program Year Revenue</t>
        </is>
      </c>
      <c r="C12" s="17" t="inlineStr">
        <is>
          <t>Allowable Expenses</t>
        </is>
      </c>
      <c r="D12" s="17" t="inlineStr">
        <is>
          <t>Program Margin</t>
        </is>
      </c>
      <c r="E12" s="17" t="inlineStr">
        <is>
          <t>Province</t>
        </is>
      </c>
    </row>
    <row r="13">
      <c r="A13" s="27">
        <f>AgriStability_Worksheet!A4</f>
        <v/>
      </c>
      <c r="B13" s="22">
        <f>AgriStability_Worksheet!E4</f>
        <v/>
      </c>
      <c r="C13" s="22">
        <f>AgriStability_Worksheet!G4</f>
        <v/>
      </c>
      <c r="D13" s="22">
        <f>AgriStability_Worksheet!H4</f>
        <v/>
      </c>
      <c r="E13" s="27">
        <f>AgriStability_Worksheet!B4</f>
        <v/>
      </c>
    </row>
    <row r="14">
      <c r="A14" s="28">
        <f>AgriStability_Worksheet!A5</f>
        <v/>
      </c>
      <c r="B14" s="24">
        <f>AgriStability_Worksheet!E5</f>
        <v/>
      </c>
      <c r="C14" s="24">
        <f>AgriStability_Worksheet!G5</f>
        <v/>
      </c>
      <c r="D14" s="24">
        <f>AgriStability_Worksheet!H5</f>
        <v/>
      </c>
      <c r="E14" s="28">
        <f>AgriStability_Worksheet!B5</f>
        <v/>
      </c>
    </row>
    <row r="15">
      <c r="A15" s="27">
        <f>AgriStability_Worksheet!A6</f>
        <v/>
      </c>
      <c r="B15" s="22">
        <f>AgriStability_Worksheet!E6</f>
        <v/>
      </c>
      <c r="C15" s="22">
        <f>AgriStability_Worksheet!G6</f>
        <v/>
      </c>
      <c r="D15" s="22">
        <f>AgriStability_Worksheet!H6</f>
        <v/>
      </c>
      <c r="E15" s="27">
        <f>AgriStability_Worksheet!B6</f>
        <v/>
      </c>
    </row>
    <row r="16">
      <c r="A16" s="28">
        <f>AgriStability_Worksheet!A7</f>
        <v/>
      </c>
      <c r="B16" s="24">
        <f>AgriStability_Worksheet!E7</f>
        <v/>
      </c>
      <c r="C16" s="24">
        <f>AgriStability_Worksheet!G7</f>
        <v/>
      </c>
      <c r="D16" s="24">
        <f>AgriStability_Worksheet!H7</f>
        <v/>
      </c>
      <c r="E16" s="28">
        <f>AgriStability_Worksheet!B7</f>
        <v/>
      </c>
    </row>
    <row r="17">
      <c r="A17" s="27">
        <f>AgriStability_Worksheet!A8</f>
        <v/>
      </c>
      <c r="B17" s="22">
        <f>AgriStability_Worksheet!E8</f>
        <v/>
      </c>
      <c r="C17" s="22">
        <f>AgriStability_Worksheet!G8</f>
        <v/>
      </c>
      <c r="D17" s="22">
        <f>AgriStability_Worksheet!H8</f>
        <v/>
      </c>
      <c r="E17" s="27">
        <f>AgriStability_Worksheet!B8</f>
        <v/>
      </c>
    </row>
    <row r="18">
      <c r="A18" s="28">
        <f>AgriStability_Worksheet!A9</f>
        <v/>
      </c>
      <c r="B18" s="24">
        <f>AgriStability_Worksheet!E9</f>
        <v/>
      </c>
      <c r="C18" s="24">
        <f>AgriStability_Worksheet!G9</f>
        <v/>
      </c>
      <c r="D18" s="24">
        <f>AgriStability_Worksheet!H9</f>
        <v/>
      </c>
      <c r="E18" s="28">
        <f>AgriStability_Worksheet!B9</f>
        <v/>
      </c>
    </row>
    <row r="19">
      <c r="A19" s="27">
        <f>AgriStability_Worksheet!A10</f>
        <v/>
      </c>
      <c r="B19" s="22">
        <f>AgriStability_Worksheet!E10</f>
        <v/>
      </c>
      <c r="C19" s="22">
        <f>AgriStability_Worksheet!G10</f>
        <v/>
      </c>
      <c r="D19" s="22">
        <f>AgriStability_Worksheet!H10</f>
        <v/>
      </c>
      <c r="E19" s="27">
        <f>AgriStability_Worksheet!B10</f>
        <v/>
      </c>
    </row>
    <row r="20">
      <c r="A20" s="28">
        <f>AgriStability_Worksheet!A11</f>
        <v/>
      </c>
      <c r="B20" s="24">
        <f>AgriStability_Worksheet!E11</f>
        <v/>
      </c>
      <c r="C20" s="24">
        <f>AgriStability_Worksheet!G11</f>
        <v/>
      </c>
      <c r="D20" s="24">
        <f>AgriStability_Worksheet!H11</f>
        <v/>
      </c>
      <c r="E20" s="28">
        <f>AgriStability_Worksheet!B11</f>
        <v/>
      </c>
    </row>
    <row r="21">
      <c r="A21" s="27">
        <f>AgriStability_Worksheet!A12</f>
        <v/>
      </c>
      <c r="B21" s="22">
        <f>AgriStability_Worksheet!E12</f>
        <v/>
      </c>
      <c r="C21" s="22">
        <f>AgriStability_Worksheet!G12</f>
        <v/>
      </c>
      <c r="D21" s="22">
        <f>AgriStability_Worksheet!H12</f>
        <v/>
      </c>
      <c r="E21" s="27">
        <f>AgriStability_Worksheet!B12</f>
        <v/>
      </c>
    </row>
    <row r="22">
      <c r="A22" s="28">
        <f>AgriStability_Worksheet!A13</f>
        <v/>
      </c>
      <c r="B22" s="24">
        <f>AgriStability_Worksheet!E13</f>
        <v/>
      </c>
      <c r="C22" s="24">
        <f>AgriStability_Worksheet!G13</f>
        <v/>
      </c>
      <c r="D22" s="24">
        <f>AgriStability_Worksheet!H13</f>
        <v/>
      </c>
      <c r="E22" s="28">
        <f>AgriStability_Worksheet!B13</f>
        <v/>
      </c>
    </row>
    <row r="23"/>
    <row r="24"/>
    <row r="25">
      <c r="A25" s="17" t="inlineStr">
        <is>
          <t>Province</t>
        </is>
      </c>
      <c r="B25" s="17" t="inlineStr">
        <is>
          <t>Total Revenue</t>
        </is>
      </c>
    </row>
    <row r="26">
      <c r="A26" s="27" t="inlineStr">
        <is>
          <t>SK</t>
        </is>
      </c>
      <c r="B26" s="22">
        <f>SUMIF(AgriStability_Worksheet!B4:B13,A26,AgriStability_Worksheet!E4:E13)</f>
        <v/>
      </c>
    </row>
    <row r="27">
      <c r="A27" s="28" t="inlineStr">
        <is>
          <t>ON</t>
        </is>
      </c>
      <c r="B27" s="24">
        <f>SUMIF(AgriStability_Worksheet!B4:B13,A27,AgriStability_Worksheet!E4:E13)</f>
        <v/>
      </c>
    </row>
    <row r="28">
      <c r="A28" s="27" t="inlineStr">
        <is>
          <t>AB</t>
        </is>
      </c>
      <c r="B28" s="22">
        <f>SUMIF(AgriStability_Worksheet!B4:B13,A28,AgriStability_Worksheet!E4:E13)</f>
        <v/>
      </c>
    </row>
    <row r="29">
      <c r="A29" s="28" t="inlineStr">
        <is>
          <t>BC</t>
        </is>
      </c>
      <c r="B29" s="24">
        <f>SUMIF(AgriStability_Worksheet!B4:B13,A29,AgriStability_Worksheet!E4:E13)</f>
        <v/>
      </c>
    </row>
    <row r="30">
      <c r="A30" s="27" t="inlineStr">
        <is>
          <t>MB</t>
        </is>
      </c>
      <c r="B30" s="22">
        <f>SUMIF(AgriStability_Worksheet!B4:B13,A30,AgriStability_Worksheet!E4:E13)</f>
        <v/>
      </c>
    </row>
    <row r="31">
      <c r="A31" s="28" t="inlineStr">
        <is>
          <t>QC</t>
        </is>
      </c>
      <c r="B31" s="24">
        <f>SUMIF(AgriStability_Worksheet!B4:B13,A31,AgriStability_Worksheet!E4:E13)</f>
        <v/>
      </c>
    </row>
    <row r="32">
      <c r="A32" s="27" t="inlineStr">
        <is>
          <t>NS</t>
        </is>
      </c>
      <c r="B32" s="22">
        <f>SUMIF(AgriStability_Worksheet!B4:B13,A32,AgriStability_Worksheet!E4:E13)</f>
        <v/>
      </c>
    </row>
    <row r="33">
      <c r="A33" s="28" t="inlineStr">
        <is>
          <t>PE</t>
        </is>
      </c>
      <c r="B33" s="24">
        <f>SUMIF(AgriStability_Worksheet!B4:B13,A33,AgriStability_Worksheet!E4:E13)</f>
        <v/>
      </c>
    </row>
    <row r="34">
      <c r="A34" s="27" t="inlineStr">
        <is>
          <t>NB</t>
        </is>
      </c>
      <c r="B34" s="22">
        <f>SUMIF(AgriStability_Worksheet!B4:B13,A34,AgriStability_Worksheet!E4:E13)</f>
        <v/>
      </c>
    </row>
  </sheetData>
  <mergeCells count="1">
    <mergeCell ref="A1:F1"/>
  </mergeCells>
  <conditionalFormatting sqref="B4:B9">
    <cfRule type="expression" priority="1" dxfId="2">
      <formula>B4&gt;0</formula>
    </cfRule>
    <cfRule type="expression" priority="2" dxfId="3">
      <formula>B4&lt;0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>
      <c r="A1" s="1" t="inlineStr">
        <is>
          <t>Instructions - AgriStability Margin Worksheet</t>
        </is>
      </c>
    </row>
    <row r="2"/>
    <row r="3">
      <c r="A3" s="20" t="inlineStr">
        <is>
          <t>Topic</t>
        </is>
      </c>
      <c r="B3" s="20" t="inlineStr">
        <is>
          <t>Guidance</t>
        </is>
      </c>
    </row>
    <row r="4" ht="32" customHeight="1">
      <c r="A4" s="29" t="inlineStr">
        <is>
          <t>Data Entry</t>
        </is>
      </c>
      <c r="B4" s="3" t="inlineStr">
        <is>
          <t>Enter farm data only in the pale yellow (highlighted) cells on the AgriStability_Worksheet sheet. Do not overwrite formula cells (grey/white cells).</t>
        </is>
      </c>
    </row>
    <row r="5" ht="32" customHeight="1">
      <c r="A5" s="30" t="inlineStr">
        <is>
          <t>Program Margin</t>
        </is>
      </c>
      <c r="B5" s="8" t="inlineStr">
        <is>
          <t>Program Margin is calculated automatically as Program Year Revenue minus Allowable Expenses. Confirm Allowable Expenses align with your AgriStability program guide before entry.</t>
        </is>
      </c>
    </row>
    <row r="6" ht="32" customHeight="1">
      <c r="A6" s="29" t="inlineStr">
        <is>
          <t>Reference Margin</t>
        </is>
      </c>
      <c r="B6" s="3" t="inlineStr">
        <is>
          <t>Reference Margin should reflect your Olympic average (5-year, high/low removed) or the estimated baseline provided by your AgriStability administration. Update on the worksheet as needed.</t>
        </is>
      </c>
    </row>
    <row r="7" ht="32" customHeight="1">
      <c r="A7" s="30" t="inlineStr">
        <is>
          <t>Margin Decline % and Benefit</t>
        </is>
      </c>
      <c r="B7" s="8" t="inlineStr">
        <is>
          <t>These columns calculate automatically using the formulas built into the worksheet. Estimated AgriStability Benefit is an approximation only and is not a guarantee of program payment.</t>
        </is>
      </c>
    </row>
    <row r="8" ht="32" customHeight="1">
      <c r="A8" s="29" t="inlineStr">
        <is>
          <t>Reference Rates Sheet</t>
        </is>
      </c>
      <c r="B8" s="3" t="inlineStr">
        <is>
          <t>Use the Reference_Rates sheet for standard payment rate thresholds and provincial tax context. Rates can be updated if program parameters change for a future year.</t>
        </is>
      </c>
    </row>
    <row r="9" ht="32" customHeight="1">
      <c r="A9" s="30" t="inlineStr">
        <is>
          <t>Summary Dashboard</t>
        </is>
      </c>
      <c r="B9" s="8" t="inlineStr">
        <is>
          <t>Review the Summary_Dashboard sheet for aggregated totals, averages, and chart visuals comparing farms, revenue, expenses, and provincial revenue share.</t>
        </is>
      </c>
    </row>
    <row r="10" ht="32" customHeight="1">
      <c r="A10" s="29" t="inlineStr">
        <is>
          <t>Date Format</t>
        </is>
      </c>
      <c r="B10" s="3" t="inlineStr">
        <is>
          <t>If dates are added anywhere in this workbook, always use the YYYY-MM-DD format, consistent with Canadian standards.</t>
        </is>
      </c>
    </row>
    <row r="11" ht="32" customHeight="1">
      <c r="A11" s="30" t="inlineStr">
        <is>
          <t>Recordkeeping</t>
        </is>
      </c>
      <c r="B11" s="8" t="inlineStr">
        <is>
          <t>Retain supporting invoices, production records, and inventory documentation for CRA and AgriStability audit purposes. Keep records for at least six years.</t>
        </is>
      </c>
    </row>
    <row r="12" ht="32" customHeight="1">
      <c r="A12" s="29" t="inlineStr">
        <is>
          <t>Disclaimer</t>
        </is>
      </c>
      <c r="B12" s="3" t="inlineStr">
        <is>
          <t>This workbook is a planning tool only. Confirm all figures and eligibility with your provincial AgriStability administration (e.g., Agriculture Financial Services Corporation in AB, or Agricorp in ON) before filing.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2026-07-13T20:31:24Z</dcterms:created>
  <dcterms:modified xmlns:dcterms="http://purl.org/dc/terms/" xmlns:xsi="http://www.w3.org/2001/XMLSchema-instance" xsi:type="dcterms:W3CDTF">2026-07-13T20:31:24Z</dcterms:modified>
</cp:coreProperties>
</file>