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CA Schedule" sheetId="1" state="visible" r:id="rId1"/>
    <sheet xmlns:r="http://schemas.openxmlformats.org/officeDocument/2006/relationships" name="Asset Register" sheetId="2" state="visible" r:id="rId2"/>
    <sheet xmlns:r="http://schemas.openxmlformats.org/officeDocument/2006/relationships" name="Summary"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4">
    <font>
      <name val="Calibri"/>
      <family val="2"/>
      <color theme="1"/>
      <sz val="11"/>
      <scheme val="minor"/>
    </font>
    <font>
      <name val="Calibri"/>
      <b val="1"/>
      <color rgb="001E293B"/>
      <sz val="16"/>
    </font>
    <font>
      <name val="Calibri"/>
      <b val="1"/>
      <color rgb="00FFFFFF"/>
      <sz val="11"/>
    </font>
    <font>
      <b val="1"/>
    </font>
  </fonts>
  <fills count="9">
    <fill>
      <patternFill/>
    </fill>
    <fill>
      <patternFill patternType="gray125"/>
    </fill>
    <fill>
      <patternFill patternType="solid">
        <fgColor rgb="001E293B"/>
      </patternFill>
    </fill>
    <fill>
      <patternFill patternType="solid">
        <fgColor rgb="00FFFBEB"/>
      </patternFill>
    </fill>
    <fill>
      <patternFill patternType="solid">
        <fgColor rgb="00FFFFFF"/>
      </patternFill>
    </fill>
    <fill>
      <patternFill patternType="solid">
        <fgColor rgb="00F8FAFC"/>
      </patternFill>
    </fill>
    <fill>
      <patternFill patternType="solid">
        <fgColor rgb="00E2E8F0"/>
      </patternFill>
    </fill>
    <fill>
      <patternFill patternType="solid">
        <fgColor rgb="00C8102E"/>
      </patternFill>
    </fill>
    <fill>
      <patternFill patternType="solid">
        <fgColor rgb="00ECFDF5"/>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5">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4" borderId="1" pivotButton="0" quotePrefix="0" xfId="0"/>
    <xf numFmtId="164" fontId="0" fillId="3" borderId="1" pivotButton="0" quotePrefix="0" xfId="0"/>
    <xf numFmtId="164" fontId="0" fillId="4" borderId="1" pivotButton="0" quotePrefix="0" xfId="0"/>
    <xf numFmtId="165" fontId="0" fillId="3" borderId="1" pivotButton="0" quotePrefix="0" xfId="0"/>
    <xf numFmtId="0" fontId="0" fillId="5" borderId="1" pivotButton="0" quotePrefix="0" xfId="0"/>
    <xf numFmtId="164" fontId="0" fillId="5" borderId="1" pivotButton="0" quotePrefix="0" xfId="0"/>
    <xf numFmtId="0" fontId="0" fillId="6" borderId="1" pivotButton="0" quotePrefix="0" xfId="0"/>
    <xf numFmtId="0" fontId="3" fillId="6" borderId="1" pivotButton="0" quotePrefix="0" xfId="0"/>
    <xf numFmtId="164" fontId="3" fillId="6" borderId="1" pivotButton="0" quotePrefix="0" xfId="0"/>
    <xf numFmtId="0" fontId="1" fillId="0" borderId="0" pivotButton="0" quotePrefix="0" xfId="0"/>
    <xf numFmtId="165" fontId="0" fillId="4" borderId="1" pivotButton="0" quotePrefix="0" xfId="0"/>
    <xf numFmtId="165" fontId="0" fillId="5" borderId="1" pivotButton="0" quotePrefix="0" xfId="0"/>
    <xf numFmtId="0" fontId="2" fillId="7" borderId="0" applyAlignment="1" pivotButton="0" quotePrefix="0" xfId="0">
      <alignment horizontal="center" vertical="center" wrapText="1"/>
    </xf>
    <xf numFmtId="0" fontId="3" fillId="0" borderId="1" pivotButton="0" quotePrefix="0" xfId="0"/>
    <xf numFmtId="1" fontId="0" fillId="8" borderId="1" pivotButton="0" quotePrefix="0" xfId="0"/>
    <xf numFmtId="164" fontId="0" fillId="8" borderId="1" pivotButton="0" quotePrefix="0" xfId="0"/>
    <xf numFmtId="0" fontId="3" fillId="0" borderId="0" pivotButton="0" quotePrefix="0" xfId="0"/>
    <xf numFmtId="164" fontId="3" fillId="0" borderId="0" pivotButton="0" quotePrefix="0" xfId="0"/>
    <xf numFmtId="0" fontId="3" fillId="4" borderId="1" applyAlignment="1" pivotButton="0" quotePrefix="0" xfId="0">
      <alignment horizontal="left" vertical="center" wrapText="1"/>
    </xf>
    <xf numFmtId="0" fontId="0" fillId="4" borderId="1" applyAlignment="1" pivotButton="0" quotePrefix="0" xfId="0">
      <alignment horizontal="left" vertical="center" wrapText="1"/>
    </xf>
    <xf numFmtId="0" fontId="3" fillId="5" borderId="1" applyAlignment="1" pivotButton="0" quotePrefix="0" xfId="0">
      <alignment horizontal="left" vertical="center" wrapText="1"/>
    </xf>
    <xf numFmtId="0" fontId="0" fillId="5" borderId="1" applyAlignment="1" pivotButton="0" quotePrefix="0" xfId="0">
      <alignment horizontal="left" vertical="center" wrapText="1"/>
    </xf>
  </cellXfs>
  <cellStyles count="1">
    <cellStyle name="Normal" xfId="0" builtinId="0" hidden="0"/>
  </cellStyles>
  <dxfs count="2">
    <dxf>
      <font>
        <b val="1"/>
        <color rgb="00DC2626"/>
      </font>
      <fill>
        <patternFill patternType="solid">
          <fgColor rgb="00FEE2E2"/>
        </patternFill>
      </fill>
    </dxf>
    <dxf>
      <fill>
        <patternFill patternType="solid">
          <f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CCA Claimed by Class</a:t>
            </a:r>
          </a:p>
        </rich>
      </tx>
    </title>
    <plotArea>
      <barChart>
        <barDir val="col"/>
        <grouping val="clustered"/>
        <ser>
          <idx val="0"/>
          <order val="0"/>
          <tx>
            <strRef>
              <f>'Summary'!B25</f>
            </strRef>
          </tx>
          <spPr>
            <a:solidFill xmlns:a="http://schemas.openxmlformats.org/drawingml/2006/main">
              <a:srgbClr val="0F766E"/>
            </a:solidFill>
            <a:ln xmlns:a="http://schemas.openxmlformats.org/drawingml/2006/main">
              <a:prstDash val="solid"/>
            </a:ln>
          </spPr>
          <cat>
            <numRef>
              <f>'Summary'!$A$26:$A$30</f>
            </numRef>
          </cat>
          <val>
            <numRef>
              <f>'Summary'!$B$26:$B$30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Class Number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CCA Claimed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Asset Cost by Asset Category</a:t>
            </a:r>
          </a:p>
        </rich>
      </tx>
    </title>
    <plotArea>
      <pieChart>
        <varyColors val="1"/>
        <ser>
          <idx val="0"/>
          <order val="0"/>
          <tx>
            <strRef>
              <f>'Summary'!B35</f>
            </strRef>
          </tx>
          <spPr>
            <a:ln xmlns:a="http://schemas.openxmlformats.org/drawingml/2006/main">
              <a:prstDash val="solid"/>
            </a:ln>
          </spPr>
          <cat>
            <numRef>
              <f>'Summary'!$A$36:$A$40</f>
            </numRef>
          </cat>
          <val>
            <numRef>
              <f>'Summary'!$B$36:$B$40</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UCC Opening vs Closing Balance by Asset</a:t>
            </a:r>
          </a:p>
        </rich>
      </tx>
    </title>
    <plotArea>
      <lineChart>
        <grouping val="standard"/>
        <ser>
          <idx val="0"/>
          <order val="0"/>
          <tx>
            <strRef>
              <f>'Summary'!B44</f>
            </strRef>
          </tx>
          <spPr>
            <a:ln xmlns:a="http://schemas.openxmlformats.org/drawingml/2006/main" w="20000">
              <a:prstDash val="solid"/>
            </a:ln>
          </spPr>
          <marker>
            <symbol val="none"/>
            <spPr>
              <a:ln xmlns:a="http://schemas.openxmlformats.org/drawingml/2006/main">
                <a:prstDash val="solid"/>
              </a:ln>
            </spPr>
          </marker>
          <cat>
            <numRef>
              <f>'Summary'!$A$45:$A$53</f>
            </numRef>
          </cat>
          <val>
            <numRef>
              <f>'Summary'!$B$45:$B$53</f>
            </numRef>
          </val>
        </ser>
        <ser>
          <idx val="1"/>
          <order val="1"/>
          <tx>
            <strRef>
              <f>'Summary'!C44</f>
            </strRef>
          </tx>
          <spPr>
            <a:ln xmlns:a="http://schemas.openxmlformats.org/drawingml/2006/main" w="20000">
              <a:prstDash val="solid"/>
            </a:ln>
          </spPr>
          <marker>
            <symbol val="none"/>
            <spPr>
              <a:ln xmlns:a="http://schemas.openxmlformats.org/drawingml/2006/main">
                <a:prstDash val="solid"/>
              </a:ln>
            </spPr>
          </marker>
          <cat>
            <numRef>
              <f>'Summary'!$A$45:$A$53</f>
            </numRef>
          </cat>
          <val>
            <numRef>
              <f>'Summary'!$C$45:$C$53</f>
            </numRef>
          </val>
        </ser>
        <axId val="10"/>
        <axId val="100"/>
      </lineChart>
      <catAx>
        <axId val="10"/>
        <scaling>
          <orientation val="minMax"/>
        </scaling>
        <axPos val="l"/>
        <title>
          <tx>
            <rich>
              <a:bodyPr xmlns:a="http://schemas.openxmlformats.org/drawingml/2006/main"/>
              <a:p xmlns:a="http://schemas.openxmlformats.org/drawingml/2006/main">
                <a:pPr>
                  <a:defRPr/>
                </a:pPr>
                <a:r>
                  <a:t>Asset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Balance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3</row>
      <rowOff>0</rowOff>
    </from>
    <ext cx="54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54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4</col>
      <colOff>0</colOff>
      <row>39</row>
      <rowOff>0</rowOff>
    </from>
    <ext cx="648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3"/>
  <sheetViews>
    <sheetView workbookViewId="0">
      <pane ySplit="3" topLeftCell="A4" activePane="bottomLeft" state="frozen"/>
      <selection pane="bottomLeft" activeCell="A1" sqref="A1"/>
    </sheetView>
  </sheetViews>
  <sheetFormatPr baseColWidth="8" defaultRowHeight="15"/>
  <cols>
    <col width="12" customWidth="1" min="1" max="1"/>
    <col width="26" customWidth="1" min="2" max="2"/>
    <col width="20" customWidth="1" min="3" max="3"/>
    <col width="20" customWidth="1" min="4" max="4"/>
    <col width="15" customWidth="1" min="5" max="5"/>
    <col width="14" customWidth="1" min="6" max="6"/>
    <col width="12" customWidth="1" min="7" max="7"/>
    <col width="22" customWidth="1" min="8" max="8"/>
    <col width="16" customWidth="1" min="9" max="9"/>
    <col width="20" customWidth="1" min="10" max="10"/>
    <col width="22" customWidth="1" min="11" max="11"/>
    <col width="20" customWidth="1" min="12" max="12"/>
    <col width="10" customWidth="1" min="13" max="13"/>
    <col width="14" customWidth="1" min="14" max="14"/>
    <col width="40" customWidth="1" min="15" max="15"/>
  </cols>
  <sheetData>
    <row r="1">
      <c r="A1" s="1" t="inlineStr">
        <is>
          <t>CCA Capital Cost Allowance Schedule — Fiscal Year 2026</t>
        </is>
      </c>
    </row>
    <row r="2"/>
    <row r="3" ht="30" customHeight="1">
      <c r="A3" s="2" t="inlineStr">
        <is>
          <t>Class Number</t>
        </is>
      </c>
      <c r="B3" s="2" t="inlineStr">
        <is>
          <t>Asset Description</t>
        </is>
      </c>
      <c r="C3" s="2" t="inlineStr">
        <is>
          <t>Asset Category</t>
        </is>
      </c>
      <c r="D3" s="2" t="inlineStr">
        <is>
          <t>UCC Opening Balance ($)</t>
        </is>
      </c>
      <c r="E3" s="2" t="inlineStr">
        <is>
          <t>Additions ($)</t>
        </is>
      </c>
      <c r="F3" s="2" t="inlineStr">
        <is>
          <t>Disposals ($)</t>
        </is>
      </c>
      <c r="G3" s="2" t="inlineStr">
        <is>
          <t>CCA Rate (%)</t>
        </is>
      </c>
      <c r="H3" s="2" t="inlineStr">
        <is>
          <t>Half-Year Rule Adjusted Base ($)</t>
        </is>
      </c>
      <c r="I3" s="2" t="inlineStr">
        <is>
          <t>Max CCA Claim ($)</t>
        </is>
      </c>
      <c r="J3" s="2" t="inlineStr">
        <is>
          <t>CCA Claimed This Year ($)</t>
        </is>
      </c>
      <c r="K3" s="2" t="inlineStr">
        <is>
          <t>Approved/Capped CCA Claim ($)</t>
        </is>
      </c>
      <c r="L3" s="2" t="inlineStr">
        <is>
          <t>UCC Closing Balance ($)</t>
        </is>
      </c>
      <c r="M3" s="2" t="inlineStr">
        <is>
          <t>Tax Year</t>
        </is>
      </c>
      <c r="N3" s="2" t="inlineStr">
        <is>
          <t>Rate Check</t>
        </is>
      </c>
      <c r="O3" s="2" t="inlineStr">
        <is>
          <t>Notes</t>
        </is>
      </c>
    </row>
    <row r="4">
      <c r="A4" s="3" t="n">
        <v>50</v>
      </c>
      <c r="B4" s="3" t="inlineStr">
        <is>
          <t>Laptop Computer</t>
        </is>
      </c>
      <c r="C4" s="3" t="inlineStr">
        <is>
          <t>Computer Hardware</t>
        </is>
      </c>
      <c r="D4" s="4" t="n">
        <v>0</v>
      </c>
      <c r="E4" s="5">
        <f>IFERROR('Asset Register'!N4,0)</f>
        <v/>
      </c>
      <c r="F4" s="4" t="n">
        <v>0</v>
      </c>
      <c r="G4" s="6" t="n">
        <v>0.55</v>
      </c>
      <c r="H4" s="5">
        <f>(D4+E4-F4)/2</f>
        <v/>
      </c>
      <c r="I4" s="5">
        <f>H4*G4</f>
        <v/>
      </c>
      <c r="J4" s="4" t="n">
        <v>440</v>
      </c>
      <c r="K4" s="5">
        <f>MIN(J4,I4)</f>
        <v/>
      </c>
      <c r="L4" s="5">
        <f>D4+E4-F4-K4</f>
        <v/>
      </c>
      <c r="M4" s="3" t="n">
        <v>2026</v>
      </c>
      <c r="N4" s="3">
        <f>IF(G4&gt;0.5,"Review rate","OK")</f>
        <v/>
      </c>
      <c r="O4" s="3" t="inlineStr">
        <is>
          <t>Purchased for Liam - Toronto ON; 80% business use applied in Asset Register</t>
        </is>
      </c>
    </row>
    <row r="5">
      <c r="A5" s="7" t="n">
        <v>8</v>
      </c>
      <c r="B5" s="7" t="inlineStr">
        <is>
          <t>Ergonomic Office Chair</t>
        </is>
      </c>
      <c r="C5" s="7" t="inlineStr">
        <is>
          <t>Furniture &amp; Fixtures</t>
        </is>
      </c>
      <c r="D5" s="4" t="n">
        <v>0</v>
      </c>
      <c r="E5" s="8">
        <f>IFERROR('Asset Register'!N5,0)</f>
        <v/>
      </c>
      <c r="F5" s="4" t="n">
        <v>0</v>
      </c>
      <c r="G5" s="6" t="n">
        <v>0.2</v>
      </c>
      <c r="H5" s="8">
        <f>(D5+E5-F5)/2</f>
        <v/>
      </c>
      <c r="I5" s="8">
        <f>H5*G5</f>
        <v/>
      </c>
      <c r="J5" s="4" t="n">
        <v>30</v>
      </c>
      <c r="K5" s="8">
        <f>MIN(J5,I5)</f>
        <v/>
      </c>
      <c r="L5" s="8">
        <f>D5+E5-F5-K5</f>
        <v/>
      </c>
      <c r="M5" s="7" t="n">
        <v>2026</v>
      </c>
      <c r="N5" s="7">
        <f>IF(G5&gt;0.5,"Review rate","OK")</f>
        <v/>
      </c>
      <c r="O5" s="7" t="inlineStr">
        <is>
          <t>Purchased for Emma - Vancouver BC</t>
        </is>
      </c>
    </row>
    <row r="6">
      <c r="A6" s="3" t="n">
        <v>10.1</v>
      </c>
      <c r="B6" s="3" t="inlineStr">
        <is>
          <t>Delivery Van (Ford Transit)</t>
        </is>
      </c>
      <c r="C6" s="3" t="inlineStr">
        <is>
          <t>Vehicle</t>
        </is>
      </c>
      <c r="D6" s="4" t="n">
        <v>0</v>
      </c>
      <c r="E6" s="5">
        <f>IFERROR('Asset Register'!N6,0)</f>
        <v/>
      </c>
      <c r="F6" s="4" t="n">
        <v>0</v>
      </c>
      <c r="G6" s="6" t="n">
        <v>0.3</v>
      </c>
      <c r="H6" s="5">
        <f>(D6+E6-F6)/2</f>
        <v/>
      </c>
      <c r="I6" s="5">
        <f>H6*G6</f>
        <v/>
      </c>
      <c r="J6" s="4" t="n">
        <v>6750</v>
      </c>
      <c r="K6" s="5">
        <f>MIN(J6,I6)</f>
        <v/>
      </c>
      <c r="L6" s="5">
        <f>D6+E6-F6-K6</f>
        <v/>
      </c>
      <c r="M6" s="3" t="n">
        <v>2026</v>
      </c>
      <c r="N6" s="3">
        <f>IF(G6&gt;0.5,"Review rate","OK")</f>
        <v/>
      </c>
      <c r="O6" s="3" t="inlineStr">
        <is>
          <t>Purchased for Noah - Calgary AB; passenger vehicle limit applies</t>
        </is>
      </c>
    </row>
    <row r="7">
      <c r="A7" s="7" t="n">
        <v>50</v>
      </c>
      <c r="B7" s="7" t="inlineStr">
        <is>
          <t>Dual Desktop Monitor Set</t>
        </is>
      </c>
      <c r="C7" s="7" t="inlineStr">
        <is>
          <t>Computer Hardware</t>
        </is>
      </c>
      <c r="D7" s="4" t="n">
        <v>0</v>
      </c>
      <c r="E7" s="8">
        <f>IFERROR('Asset Register'!N7,0)</f>
        <v/>
      </c>
      <c r="F7" s="4" t="n">
        <v>0</v>
      </c>
      <c r="G7" s="6" t="n">
        <v>0.55</v>
      </c>
      <c r="H7" s="8">
        <f>(D7+E7-F7)/2</f>
        <v/>
      </c>
      <c r="I7" s="8">
        <f>H7*G7</f>
        <v/>
      </c>
      <c r="J7" s="4" t="n">
        <v>148.5</v>
      </c>
      <c r="K7" s="8">
        <f>MIN(J7,I7)</f>
        <v/>
      </c>
      <c r="L7" s="8">
        <f>D7+E7-F7-K7</f>
        <v/>
      </c>
      <c r="M7" s="7" t="n">
        <v>2026</v>
      </c>
      <c r="N7" s="7">
        <f>IF(G7&gt;0.5,"Review rate","OK")</f>
        <v/>
      </c>
      <c r="O7" s="7" t="inlineStr">
        <is>
          <t>Purchased for Olivia - Ottawa ON; 90% business use applied</t>
        </is>
      </c>
    </row>
    <row r="8">
      <c r="A8" s="3" t="n">
        <v>8</v>
      </c>
      <c r="B8" s="3" t="inlineStr">
        <is>
          <t>Warehouse Shelving Unit</t>
        </is>
      </c>
      <c r="C8" s="3" t="inlineStr">
        <is>
          <t>Furniture &amp; Fixtures</t>
        </is>
      </c>
      <c r="D8" s="4" t="n">
        <v>0</v>
      </c>
      <c r="E8" s="5">
        <f>IFERROR('Asset Register'!N8,0)</f>
        <v/>
      </c>
      <c r="F8" s="4" t="n">
        <v>0</v>
      </c>
      <c r="G8" s="6" t="n">
        <v>0.2</v>
      </c>
      <c r="H8" s="5">
        <f>(D8+E8-F8)/2</f>
        <v/>
      </c>
      <c r="I8" s="5">
        <f>H8*G8</f>
        <v/>
      </c>
      <c r="J8" s="4" t="n">
        <v>120</v>
      </c>
      <c r="K8" s="5">
        <f>MIN(J8,I8)</f>
        <v/>
      </c>
      <c r="L8" s="5">
        <f>D8+E8-F8-K8</f>
        <v/>
      </c>
      <c r="M8" s="3" t="n">
        <v>2026</v>
      </c>
      <c r="N8" s="3">
        <f>IF(G8&gt;0.5,"Review rate","OK")</f>
        <v/>
      </c>
      <c r="O8" s="3" t="inlineStr">
        <is>
          <t>Purchased for Lucas - Montreal QC</t>
        </is>
      </c>
    </row>
    <row r="9">
      <c r="A9" s="7" t="n">
        <v>12</v>
      </c>
      <c r="B9" s="7" t="inlineStr">
        <is>
          <t>Accounting Software Licence</t>
        </is>
      </c>
      <c r="C9" s="7" t="inlineStr">
        <is>
          <t>Software</t>
        </is>
      </c>
      <c r="D9" s="4" t="n">
        <v>0</v>
      </c>
      <c r="E9" s="8">
        <f>IFERROR('Asset Register'!N9,0)</f>
        <v/>
      </c>
      <c r="F9" s="4" t="n">
        <v>0</v>
      </c>
      <c r="G9" s="6" t="n">
        <v>1</v>
      </c>
      <c r="H9" s="8">
        <f>(D9+E9-F9)/2</f>
        <v/>
      </c>
      <c r="I9" s="8">
        <f>H9*G9</f>
        <v/>
      </c>
      <c r="J9" s="4" t="n">
        <v>425</v>
      </c>
      <c r="K9" s="8">
        <f>MIN(J9,I9)</f>
        <v/>
      </c>
      <c r="L9" s="8">
        <f>D9+E9-F9-K9</f>
        <v/>
      </c>
      <c r="M9" s="7" t="n">
        <v>2026</v>
      </c>
      <c r="N9" s="7">
        <f>IF(G9&gt;0.5,"Review rate","OK")</f>
        <v/>
      </c>
      <c r="O9" s="7" t="inlineStr">
        <is>
          <t>Purchased for Sophie - Halifax NS; Class 12 is exempt from half-year rule per CRA - verify with accountant</t>
        </is>
      </c>
    </row>
    <row r="10">
      <c r="A10" s="3" t="n">
        <v>50</v>
      </c>
      <c r="B10" s="3" t="inlineStr">
        <is>
          <t>Laser Multi-Function Printer</t>
        </is>
      </c>
      <c r="C10" s="3" t="inlineStr">
        <is>
          <t>Computer Hardware</t>
        </is>
      </c>
      <c r="D10" s="4" t="n">
        <v>0</v>
      </c>
      <c r="E10" s="5">
        <f>IFERROR('Asset Register'!N10,0)</f>
        <v/>
      </c>
      <c r="F10" s="4" t="n">
        <v>0</v>
      </c>
      <c r="G10" s="6" t="n">
        <v>0.55</v>
      </c>
      <c r="H10" s="5">
        <f>(D10+E10-F10)/2</f>
        <v/>
      </c>
      <c r="I10" s="5">
        <f>H10*G10</f>
        <v/>
      </c>
      <c r="J10" s="4" t="n">
        <v>123.75</v>
      </c>
      <c r="K10" s="5">
        <f>MIN(J10,I10)</f>
        <v/>
      </c>
      <c r="L10" s="5">
        <f>D10+E10-F10-K10</f>
        <v/>
      </c>
      <c r="M10" s="3" t="n">
        <v>2026</v>
      </c>
      <c r="N10" s="3">
        <f>IF(G10&gt;0.5,"Review rate","OK")</f>
        <v/>
      </c>
      <c r="O10" s="3" t="inlineStr">
        <is>
          <t>Purchased for Ethan - Winnipeg MB</t>
        </is>
      </c>
    </row>
    <row r="11">
      <c r="A11" s="7" t="n">
        <v>8</v>
      </c>
      <c r="B11" s="7" t="inlineStr">
        <is>
          <t>VoIP Phone System</t>
        </is>
      </c>
      <c r="C11" s="7" t="inlineStr">
        <is>
          <t>Furniture &amp; Fixtures</t>
        </is>
      </c>
      <c r="D11" s="4" t="n">
        <v>0</v>
      </c>
      <c r="E11" s="8">
        <f>IFERROR('Asset Register'!N11,0)</f>
        <v/>
      </c>
      <c r="F11" s="4" t="n">
        <v>0</v>
      </c>
      <c r="G11" s="6" t="n">
        <v>0.2</v>
      </c>
      <c r="H11" s="8">
        <f>(D11+E11-F11)/2</f>
        <v/>
      </c>
      <c r="I11" s="8">
        <f>H11*G11</f>
        <v/>
      </c>
      <c r="J11" s="4" t="n">
        <v>220</v>
      </c>
      <c r="K11" s="8">
        <f>MIN(J11,I11)</f>
        <v/>
      </c>
      <c r="L11" s="8">
        <f>D11+E11-F11-K11</f>
        <v/>
      </c>
      <c r="M11" s="7" t="n">
        <v>2026</v>
      </c>
      <c r="N11" s="7">
        <f>IF(G11&gt;0.5,"Review rate","OK")</f>
        <v/>
      </c>
      <c r="O11" s="7" t="inlineStr">
        <is>
          <t>Purchased for Charlotte - Edmonton AB</t>
        </is>
      </c>
    </row>
    <row r="12">
      <c r="A12" s="3" t="n">
        <v>53</v>
      </c>
      <c r="B12" s="3" t="inlineStr">
        <is>
          <t>CNC Machining Tool</t>
        </is>
      </c>
      <c r="C12" s="3" t="inlineStr">
        <is>
          <t>Machinery/Tooling</t>
        </is>
      </c>
      <c r="D12" s="4" t="n">
        <v>0</v>
      </c>
      <c r="E12" s="5">
        <f>IFERROR('Asset Register'!N12,0)</f>
        <v/>
      </c>
      <c r="F12" s="4" t="n">
        <v>0</v>
      </c>
      <c r="G12" s="6" t="n">
        <v>0.5</v>
      </c>
      <c r="H12" s="5">
        <f>(D12+E12-F12)/2</f>
        <v/>
      </c>
      <c r="I12" s="5">
        <f>H12*G12</f>
        <v/>
      </c>
      <c r="J12" s="4" t="n">
        <v>3750</v>
      </c>
      <c r="K12" s="5">
        <f>MIN(J12,I12)</f>
        <v/>
      </c>
      <c r="L12" s="5">
        <f>D12+E12-F12-K12</f>
        <v/>
      </c>
      <c r="M12" s="3" t="n">
        <v>2026</v>
      </c>
      <c r="N12" s="3">
        <f>IF(G12&gt;0.5,"Review rate","OK")</f>
        <v/>
      </c>
      <c r="O12" s="3" t="inlineStr">
        <is>
          <t>Purchased for William - Victoria BC</t>
        </is>
      </c>
    </row>
    <row r="13">
      <c r="A13" s="9" t="n"/>
      <c r="B13" s="10" t="inlineStr">
        <is>
          <t>TOTALS</t>
        </is>
      </c>
      <c r="C13" s="9" t="n"/>
      <c r="D13" s="11">
        <f>SUM(D4:D12)</f>
        <v/>
      </c>
      <c r="E13" s="11">
        <f>SUM(E4:E12)</f>
        <v/>
      </c>
      <c r="F13" s="9" t="n"/>
      <c r="G13" s="9" t="n"/>
      <c r="H13" s="9" t="n"/>
      <c r="I13" s="11">
        <f>SUM(I4:I12)</f>
        <v/>
      </c>
      <c r="J13" s="9" t="n"/>
      <c r="K13" s="11">
        <f>SUM(K4:K12)</f>
        <v/>
      </c>
      <c r="L13" s="11">
        <f>SUM(L4:L12)</f>
        <v/>
      </c>
      <c r="M13" s="9" t="n"/>
      <c r="N13" s="9" t="n"/>
      <c r="O13" s="9" t="n"/>
    </row>
  </sheetData>
  <mergeCells count="1">
    <mergeCell ref="A1:O1"/>
  </mergeCells>
  <conditionalFormatting sqref="N4:N12">
    <cfRule type="expression" priority="1" dxfId="0" stopIfTrue="1">
      <formula>N4="Review rate"</formula>
    </cfRule>
  </conditionalFormatting>
  <conditionalFormatting sqref="K4:K12">
    <cfRule type="expression" priority="2" dxfId="0" stopIfTrue="1">
      <formula>K4&gt;I4</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12"/>
  <sheetViews>
    <sheetView workbookViewId="0">
      <pane ySplit="3" topLeftCell="A4" activePane="bottomLeft" state="frozen"/>
      <selection pane="bottomLeft" activeCell="A1" sqref="A1"/>
    </sheetView>
  </sheetViews>
  <sheetFormatPr baseColWidth="8" defaultRowHeight="15"/>
  <cols>
    <col width="10" customWidth="1" min="1" max="1"/>
    <col width="15" customWidth="1" min="2" max="2"/>
    <col width="24" customWidth="1" min="3" max="3"/>
    <col width="12" customWidth="1" min="4" max="4"/>
    <col width="10" customWidth="1" min="5" max="5"/>
    <col width="24" customWidth="1" min="6" max="6"/>
    <col width="22" customWidth="1" min="7" max="7"/>
    <col width="14" customWidth="1" min="8" max="8"/>
    <col width="20" customWidth="1" min="9" max="9"/>
    <col width="15" customWidth="1" min="10" max="10"/>
    <col width="14" customWidth="1" min="11" max="11"/>
    <col width="18" customWidth="1" min="12" max="12"/>
    <col width="12" customWidth="1" min="13" max="13"/>
    <col width="20" customWidth="1" min="14" max="14"/>
    <col width="14" customWidth="1" min="15" max="15"/>
    <col width="34" customWidth="1" min="16" max="16"/>
  </cols>
  <sheetData>
    <row r="1">
      <c r="A1" s="12" t="inlineStr">
        <is>
          <t>Asset Register — Capital Asset Master List</t>
        </is>
      </c>
    </row>
    <row r="2"/>
    <row r="3" ht="30" customHeight="1">
      <c r="A3" s="2" t="inlineStr">
        <is>
          <t>Asset ID</t>
        </is>
      </c>
      <c r="B3" s="2" t="inlineStr">
        <is>
          <t>Date Purchased</t>
        </is>
      </c>
      <c r="C3" s="2" t="inlineStr">
        <is>
          <t>Business Name</t>
        </is>
      </c>
      <c r="D3" s="2" t="inlineStr">
        <is>
          <t>City</t>
        </is>
      </c>
      <c r="E3" s="2" t="inlineStr">
        <is>
          <t>Province</t>
        </is>
      </c>
      <c r="F3" s="2" t="inlineStr">
        <is>
          <t>Asset Description</t>
        </is>
      </c>
      <c r="G3" s="2" t="inlineStr">
        <is>
          <t>Vendor</t>
        </is>
      </c>
      <c r="H3" s="2" t="inlineStr">
        <is>
          <t>CRA CCA Class</t>
        </is>
      </c>
      <c r="I3" s="2" t="inlineStr">
        <is>
          <t>Asset Type</t>
        </is>
      </c>
      <c r="J3" s="2" t="inlineStr">
        <is>
          <t>GST/HST Paid ($)</t>
        </is>
      </c>
      <c r="K3" s="2" t="inlineStr">
        <is>
          <t>Total Cost ($)</t>
        </is>
      </c>
      <c r="L3" s="2" t="inlineStr">
        <is>
          <t>Eligible Capital Cost ($)</t>
        </is>
      </c>
      <c r="M3" s="2" t="inlineStr">
        <is>
          <t>Business Use %</t>
        </is>
      </c>
      <c r="N3" s="2" t="inlineStr">
        <is>
          <t>Effective Capitalized Cost ($)</t>
        </is>
      </c>
      <c r="O3" s="2" t="inlineStr">
        <is>
          <t>CCA Rate (Lookup)</t>
        </is>
      </c>
      <c r="P3" s="2" t="inlineStr">
        <is>
          <t>Notes</t>
        </is>
      </c>
    </row>
    <row r="4">
      <c r="A4" s="3" t="inlineStr">
        <is>
          <t>A-001</t>
        </is>
      </c>
      <c r="B4" s="3" t="inlineStr">
        <is>
          <t>2026-01-15</t>
        </is>
      </c>
      <c r="C4" s="3" t="inlineStr">
        <is>
          <t>Liam Consulting Inc.</t>
        </is>
      </c>
      <c r="D4" s="3" t="inlineStr">
        <is>
          <t>Toronto</t>
        </is>
      </c>
      <c r="E4" s="3" t="inlineStr">
        <is>
          <t>ON</t>
        </is>
      </c>
      <c r="F4" s="3" t="inlineStr">
        <is>
          <t>Laptop Computer</t>
        </is>
      </c>
      <c r="G4" s="3" t="inlineStr">
        <is>
          <t>Best Buy Business</t>
        </is>
      </c>
      <c r="H4" s="3" t="n">
        <v>50</v>
      </c>
      <c r="I4" s="3" t="inlineStr">
        <is>
          <t>Computer Hardware</t>
        </is>
      </c>
      <c r="J4" s="4" t="n">
        <v>260</v>
      </c>
      <c r="K4" s="4" t="n">
        <v>2260</v>
      </c>
      <c r="L4" s="5">
        <f>K4-J4</f>
        <v/>
      </c>
      <c r="M4" s="6" t="n">
        <v>0.8</v>
      </c>
      <c r="N4" s="5">
        <f>L4*M4</f>
        <v/>
      </c>
      <c r="O4" s="13">
        <f>IFERROR(VLOOKUP(H4,Summary!$A$5:$C$13,3,FALSE),"")</f>
        <v/>
      </c>
      <c r="P4" s="3" t="inlineStr">
        <is>
          <t>13% HST applied - Ontario</t>
        </is>
      </c>
    </row>
    <row r="5">
      <c r="A5" s="7" t="inlineStr">
        <is>
          <t>A-002</t>
        </is>
      </c>
      <c r="B5" s="7" t="inlineStr">
        <is>
          <t>2026-01-22</t>
        </is>
      </c>
      <c r="C5" s="7" t="inlineStr">
        <is>
          <t>Emma Design Studio</t>
        </is>
      </c>
      <c r="D5" s="7" t="inlineStr">
        <is>
          <t>Vancouver</t>
        </is>
      </c>
      <c r="E5" s="7" t="inlineStr">
        <is>
          <t>BC</t>
        </is>
      </c>
      <c r="F5" s="7" t="inlineStr">
        <is>
          <t>Ergonomic Office Chair</t>
        </is>
      </c>
      <c r="G5" s="7" t="inlineStr">
        <is>
          <t>Staples Canada</t>
        </is>
      </c>
      <c r="H5" s="7" t="n">
        <v>8</v>
      </c>
      <c r="I5" s="7" t="inlineStr">
        <is>
          <t>Furniture &amp; Fixtures</t>
        </is>
      </c>
      <c r="J5" s="4" t="n">
        <v>15</v>
      </c>
      <c r="K5" s="4" t="n">
        <v>315</v>
      </c>
      <c r="L5" s="8">
        <f>K5-J5</f>
        <v/>
      </c>
      <c r="M5" s="6" t="n">
        <v>1</v>
      </c>
      <c r="N5" s="8">
        <f>L5*M5</f>
        <v/>
      </c>
      <c r="O5" s="14">
        <f>IFERROR(VLOOKUP(H5,Summary!$A$5:$C$13,3,FALSE),"")</f>
        <v/>
      </c>
      <c r="P5" s="7" t="inlineStr">
        <is>
          <t>5% GST applied - British Columbia</t>
        </is>
      </c>
    </row>
    <row r="6">
      <c r="A6" s="3" t="inlineStr">
        <is>
          <t>A-003</t>
        </is>
      </c>
      <c r="B6" s="3" t="inlineStr">
        <is>
          <t>2026-02-05</t>
        </is>
      </c>
      <c r="C6" s="3" t="inlineStr">
        <is>
          <t>Noah Logistics Ltd.</t>
        </is>
      </c>
      <c r="D6" s="3" t="inlineStr">
        <is>
          <t>Calgary</t>
        </is>
      </c>
      <c r="E6" s="3" t="inlineStr">
        <is>
          <t>AB</t>
        </is>
      </c>
      <c r="F6" s="3" t="inlineStr">
        <is>
          <t>Delivery Van (Ford Transit)</t>
        </is>
      </c>
      <c r="G6" s="3" t="inlineStr">
        <is>
          <t>Calgary Ford Truck Centre</t>
        </is>
      </c>
      <c r="H6" s="3" t="n">
        <v>10.1</v>
      </c>
      <c r="I6" s="3" t="inlineStr">
        <is>
          <t>Vehicle</t>
        </is>
      </c>
      <c r="J6" s="4" t="n">
        <v>2250</v>
      </c>
      <c r="K6" s="4" t="n">
        <v>47250</v>
      </c>
      <c r="L6" s="5">
        <f>K6-J6</f>
        <v/>
      </c>
      <c r="M6" s="6" t="n">
        <v>1</v>
      </c>
      <c r="N6" s="5">
        <f>L6*M6</f>
        <v/>
      </c>
      <c r="O6" s="13">
        <f>IFERROR(VLOOKUP(H6,Summary!$A$5:$C$13,3,FALSE),"")</f>
        <v/>
      </c>
      <c r="P6" s="3" t="inlineStr">
        <is>
          <t>5% GST applied - Alberta; passenger vehicle CCA limit may apply</t>
        </is>
      </c>
    </row>
    <row r="7">
      <c r="A7" s="7" t="inlineStr">
        <is>
          <t>A-004</t>
        </is>
      </c>
      <c r="B7" s="7" t="inlineStr">
        <is>
          <t>2026-02-18</t>
        </is>
      </c>
      <c r="C7" s="7" t="inlineStr">
        <is>
          <t>Olivia Marketing Group</t>
        </is>
      </c>
      <c r="D7" s="7" t="inlineStr">
        <is>
          <t>Ottawa</t>
        </is>
      </c>
      <c r="E7" s="7" t="inlineStr">
        <is>
          <t>ON</t>
        </is>
      </c>
      <c r="F7" s="7" t="inlineStr">
        <is>
          <t>Dual Desktop Monitor Set</t>
        </is>
      </c>
      <c r="G7" s="7" t="inlineStr">
        <is>
          <t>Canada Computers</t>
        </is>
      </c>
      <c r="H7" s="7" t="n">
        <v>50</v>
      </c>
      <c r="I7" s="7" t="inlineStr">
        <is>
          <t>Computer Hardware</t>
        </is>
      </c>
      <c r="J7" s="4" t="n">
        <v>78</v>
      </c>
      <c r="K7" s="4" t="n">
        <v>678</v>
      </c>
      <c r="L7" s="8">
        <f>K7-J7</f>
        <v/>
      </c>
      <c r="M7" s="6" t="n">
        <v>0.9</v>
      </c>
      <c r="N7" s="8">
        <f>L7*M7</f>
        <v/>
      </c>
      <c r="O7" s="14">
        <f>IFERROR(VLOOKUP(H7,Summary!$A$5:$C$13,3,FALSE),"")</f>
        <v/>
      </c>
      <c r="P7" s="7" t="inlineStr">
        <is>
          <t>13% HST applied - Ontario</t>
        </is>
      </c>
    </row>
    <row r="8">
      <c r="A8" s="3" t="inlineStr">
        <is>
          <t>A-005</t>
        </is>
      </c>
      <c r="B8" s="3" t="inlineStr">
        <is>
          <t>2026-03-01</t>
        </is>
      </c>
      <c r="C8" s="3" t="inlineStr">
        <is>
          <t>Lucas Retail Supply</t>
        </is>
      </c>
      <c r="D8" s="3" t="inlineStr">
        <is>
          <t>Montreal</t>
        </is>
      </c>
      <c r="E8" s="3" t="inlineStr">
        <is>
          <t>QC</t>
        </is>
      </c>
      <c r="F8" s="3" t="inlineStr">
        <is>
          <t>Warehouse Shelving Unit</t>
        </is>
      </c>
      <c r="G8" s="3" t="inlineStr">
        <is>
          <t>Costco Business Centre</t>
        </is>
      </c>
      <c r="H8" s="3" t="n">
        <v>8</v>
      </c>
      <c r="I8" s="3" t="inlineStr">
        <is>
          <t>Furniture &amp; Fixtures</t>
        </is>
      </c>
      <c r="J8" s="4" t="n">
        <v>60</v>
      </c>
      <c r="K8" s="4" t="n">
        <v>1260</v>
      </c>
      <c r="L8" s="5">
        <f>K8-J8</f>
        <v/>
      </c>
      <c r="M8" s="6" t="n">
        <v>1</v>
      </c>
      <c r="N8" s="5">
        <f>L8*M8</f>
        <v/>
      </c>
      <c r="O8" s="13">
        <f>IFERROR(VLOOKUP(H8,Summary!$A$5:$C$13,3,FALSE),"")</f>
        <v/>
      </c>
      <c r="P8" s="3" t="inlineStr">
        <is>
          <t>5% GST applied - Quebec (QST tracked separately)</t>
        </is>
      </c>
    </row>
    <row r="9">
      <c r="A9" s="7" t="inlineStr">
        <is>
          <t>A-006</t>
        </is>
      </c>
      <c r="B9" s="7" t="inlineStr">
        <is>
          <t>2026-03-14</t>
        </is>
      </c>
      <c r="C9" s="7" t="inlineStr">
        <is>
          <t>Sophie Bookkeeping Services</t>
        </is>
      </c>
      <c r="D9" s="7" t="inlineStr">
        <is>
          <t>Halifax</t>
        </is>
      </c>
      <c r="E9" s="7" t="inlineStr">
        <is>
          <t>NS</t>
        </is>
      </c>
      <c r="F9" s="7" t="inlineStr">
        <is>
          <t>Accounting Software Licence</t>
        </is>
      </c>
      <c r="G9" s="7" t="inlineStr">
        <is>
          <t>Intuit Canada</t>
        </is>
      </c>
      <c r="H9" s="7" t="n">
        <v>12</v>
      </c>
      <c r="I9" s="7" t="inlineStr">
        <is>
          <t>Software</t>
        </is>
      </c>
      <c r="J9" s="4" t="n">
        <v>127.5</v>
      </c>
      <c r="K9" s="4" t="n">
        <v>977.5</v>
      </c>
      <c r="L9" s="8">
        <f>K9-J9</f>
        <v/>
      </c>
      <c r="M9" s="6" t="n">
        <v>1</v>
      </c>
      <c r="N9" s="8">
        <f>L9*M9</f>
        <v/>
      </c>
      <c r="O9" s="14">
        <f>IFERROR(VLOOKUP(H9,Summary!$A$5:$C$13,3,FALSE),"")</f>
        <v/>
      </c>
      <c r="P9" s="7" t="inlineStr">
        <is>
          <t>15% HST applied - Nova Scotia</t>
        </is>
      </c>
    </row>
    <row r="10">
      <c r="A10" s="3" t="inlineStr">
        <is>
          <t>A-007</t>
        </is>
      </c>
      <c r="B10" s="3" t="inlineStr">
        <is>
          <t>2026-04-02</t>
        </is>
      </c>
      <c r="C10" s="3" t="inlineStr">
        <is>
          <t>Ethan Print Solutions</t>
        </is>
      </c>
      <c r="D10" s="3" t="inlineStr">
        <is>
          <t>Winnipeg</t>
        </is>
      </c>
      <c r="E10" s="3" t="inlineStr">
        <is>
          <t>MB</t>
        </is>
      </c>
      <c r="F10" s="3" t="inlineStr">
        <is>
          <t>Laser Multi-Function Printer</t>
        </is>
      </c>
      <c r="G10" s="3" t="inlineStr">
        <is>
          <t>Staples Canada</t>
        </is>
      </c>
      <c r="H10" s="3" t="n">
        <v>50</v>
      </c>
      <c r="I10" s="3" t="inlineStr">
        <is>
          <t>Computer Hardware</t>
        </is>
      </c>
      <c r="J10" s="4" t="n">
        <v>22.5</v>
      </c>
      <c r="K10" s="4" t="n">
        <v>472.5</v>
      </c>
      <c r="L10" s="5">
        <f>K10-J10</f>
        <v/>
      </c>
      <c r="M10" s="6" t="n">
        <v>1</v>
      </c>
      <c r="N10" s="5">
        <f>L10*M10</f>
        <v/>
      </c>
      <c r="O10" s="13">
        <f>IFERROR(VLOOKUP(H10,Summary!$A$5:$C$13,3,FALSE),"")</f>
        <v/>
      </c>
      <c r="P10" s="3" t="inlineStr">
        <is>
          <t>5% GST applied - Manitoba</t>
        </is>
      </c>
    </row>
    <row r="11">
      <c r="A11" s="7" t="inlineStr">
        <is>
          <t>A-008</t>
        </is>
      </c>
      <c r="B11" s="7" t="inlineStr">
        <is>
          <t>2026-04-20</t>
        </is>
      </c>
      <c r="C11" s="7" t="inlineStr">
        <is>
          <t>Charlotte Consulting Group</t>
        </is>
      </c>
      <c r="D11" s="7" t="inlineStr">
        <is>
          <t>Edmonton</t>
        </is>
      </c>
      <c r="E11" s="7" t="inlineStr">
        <is>
          <t>AB</t>
        </is>
      </c>
      <c r="F11" s="7" t="inlineStr">
        <is>
          <t>VoIP Phone System</t>
        </is>
      </c>
      <c r="G11" s="7" t="inlineStr">
        <is>
          <t>Telus Business</t>
        </is>
      </c>
      <c r="H11" s="7" t="n">
        <v>8</v>
      </c>
      <c r="I11" s="7" t="inlineStr">
        <is>
          <t>Furniture &amp; Fixtures</t>
        </is>
      </c>
      <c r="J11" s="4" t="n">
        <v>110</v>
      </c>
      <c r="K11" s="4" t="n">
        <v>2310</v>
      </c>
      <c r="L11" s="8">
        <f>K11-J11</f>
        <v/>
      </c>
      <c r="M11" s="6" t="n">
        <v>1</v>
      </c>
      <c r="N11" s="8">
        <f>L11*M11</f>
        <v/>
      </c>
      <c r="O11" s="14">
        <f>IFERROR(VLOOKUP(H11,Summary!$A$5:$C$13,3,FALSE),"")</f>
        <v/>
      </c>
      <c r="P11" s="7" t="inlineStr">
        <is>
          <t>5% GST applied - Alberta</t>
        </is>
      </c>
    </row>
    <row r="12">
      <c r="A12" s="3" t="inlineStr">
        <is>
          <t>A-009</t>
        </is>
      </c>
      <c r="B12" s="3" t="inlineStr">
        <is>
          <t>2026-05-11</t>
        </is>
      </c>
      <c r="C12" s="3" t="inlineStr">
        <is>
          <t>William Manufacturing Co.</t>
        </is>
      </c>
      <c r="D12" s="3" t="inlineStr">
        <is>
          <t>Victoria</t>
        </is>
      </c>
      <c r="E12" s="3" t="inlineStr">
        <is>
          <t>BC</t>
        </is>
      </c>
      <c r="F12" s="3" t="inlineStr">
        <is>
          <t>CNC Machining Tool</t>
        </is>
      </c>
      <c r="G12" s="3" t="inlineStr">
        <is>
          <t>Victoria Industrial Supply</t>
        </is>
      </c>
      <c r="H12" s="3" t="n">
        <v>53</v>
      </c>
      <c r="I12" s="3" t="inlineStr">
        <is>
          <t>Machinery/Tooling</t>
        </is>
      </c>
      <c r="J12" s="4" t="n">
        <v>750</v>
      </c>
      <c r="K12" s="4" t="n">
        <v>15750</v>
      </c>
      <c r="L12" s="5">
        <f>K12-J12</f>
        <v/>
      </c>
      <c r="M12" s="6" t="n">
        <v>1</v>
      </c>
      <c r="N12" s="5">
        <f>L12*M12</f>
        <v/>
      </c>
      <c r="O12" s="13">
        <f>IFERROR(VLOOKUP(H12,Summary!$A$5:$C$13,3,FALSE),"")</f>
        <v/>
      </c>
      <c r="P12" s="3" t="inlineStr">
        <is>
          <t>5% GST applied - British Columbia</t>
        </is>
      </c>
    </row>
  </sheetData>
  <mergeCells count="1">
    <mergeCell ref="A1:P1"/>
  </mergeCells>
  <conditionalFormatting sqref="M4:M12">
    <cfRule type="expression" priority="1" dxfId="1" stopIfTrue="1">
      <formula>M4&lt;1</formula>
    </cfRule>
  </conditionalFormatting>
  <dataValidations count="1">
    <dataValidation sqref="H4:H12" showErrorMessage="1" showInputMessage="1" allowBlank="1" type="list">
      <formula1>"1,3,8,10,10.1,12,43,50,53"</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3"/>
  <sheetViews>
    <sheetView workbookViewId="0">
      <pane ySplit="1" topLeftCell="A2" activePane="bottomLeft" state="frozen"/>
      <selection pane="bottomLeft" activeCell="A1" sqref="A1"/>
    </sheetView>
  </sheetViews>
  <sheetFormatPr baseColWidth="8" defaultRowHeight="15"/>
  <cols>
    <col width="30" customWidth="1" min="1" max="1"/>
    <col width="22" customWidth="1" min="2" max="2"/>
    <col width="16" customWidth="1" min="3" max="3"/>
    <col width="16" customWidth="1" min="4" max="4"/>
    <col width="16" customWidth="1" min="5" max="5"/>
  </cols>
  <sheetData>
    <row r="1">
      <c r="A1" s="12" t="inlineStr">
        <is>
          <t>Summary Dashboard — CCA Tax Planning Overview</t>
        </is>
      </c>
    </row>
    <row r="2"/>
    <row r="3">
      <c r="A3" s="15" t="inlineStr">
        <is>
          <t>CCA Class Reference Table</t>
        </is>
      </c>
    </row>
    <row r="4">
      <c r="A4" s="2" t="inlineStr">
        <is>
          <t>Class Number</t>
        </is>
      </c>
      <c r="B4" s="2" t="inlineStr">
        <is>
          <t>Description</t>
        </is>
      </c>
      <c r="C4" s="2" t="inlineStr">
        <is>
          <t>CCA Rate (%)</t>
        </is>
      </c>
    </row>
    <row r="5">
      <c r="A5" s="3" t="n">
        <v>1</v>
      </c>
      <c r="B5" s="3" t="inlineStr">
        <is>
          <t>Buildings acquired after 1987</t>
        </is>
      </c>
      <c r="C5" s="13" t="n">
        <v>0.04</v>
      </c>
    </row>
    <row r="6">
      <c r="A6" s="7" t="n">
        <v>3</v>
      </c>
      <c r="B6" s="7" t="inlineStr">
        <is>
          <t>Buildings acquired before 1988</t>
        </is>
      </c>
      <c r="C6" s="14" t="n">
        <v>0.05</v>
      </c>
    </row>
    <row r="7">
      <c r="A7" s="3" t="n">
        <v>8</v>
      </c>
      <c r="B7" s="3" t="inlineStr">
        <is>
          <t>Furniture, fixtures and equipment</t>
        </is>
      </c>
      <c r="C7" s="13" t="n">
        <v>0.2</v>
      </c>
    </row>
    <row r="8">
      <c r="A8" s="7" t="n">
        <v>10</v>
      </c>
      <c r="B8" s="7" t="inlineStr">
        <is>
          <t>General equipment and computer hardware (older)</t>
        </is>
      </c>
      <c r="C8" s="14" t="n">
        <v>0.3</v>
      </c>
    </row>
    <row r="9">
      <c r="A9" s="3" t="n">
        <v>10.1</v>
      </c>
      <c r="B9" s="3" t="inlineStr">
        <is>
          <t>Passenger vehicles (luxury limit applies)</t>
        </is>
      </c>
      <c r="C9" s="13" t="n">
        <v>0.3</v>
      </c>
    </row>
    <row r="10">
      <c r="A10" s="7" t="n">
        <v>12</v>
      </c>
      <c r="B10" s="7" t="inlineStr">
        <is>
          <t>Tools, software, china and cutlery</t>
        </is>
      </c>
      <c r="C10" s="14" t="n">
        <v>1</v>
      </c>
    </row>
    <row r="11">
      <c r="A11" s="3" t="n">
        <v>43</v>
      </c>
      <c r="B11" s="3" t="inlineStr">
        <is>
          <t>Manufacturing and processing equipment</t>
        </is>
      </c>
      <c r="C11" s="13" t="n">
        <v>0.3</v>
      </c>
    </row>
    <row r="12">
      <c r="A12" s="7" t="n">
        <v>50</v>
      </c>
      <c r="B12" s="7" t="inlineStr">
        <is>
          <t>Computer hardware and systems software</t>
        </is>
      </c>
      <c r="C12" s="14" t="n">
        <v>0.55</v>
      </c>
    </row>
    <row r="13">
      <c r="A13" s="3" t="n">
        <v>53</v>
      </c>
      <c r="B13" s="3" t="inlineStr">
        <is>
          <t>Manufacturing and processing machinery</t>
        </is>
      </c>
      <c r="C13" s="13" t="n">
        <v>0.5</v>
      </c>
    </row>
    <row r="14"/>
    <row r="15">
      <c r="A15" s="15" t="inlineStr">
        <is>
          <t>Key Performance Indicators</t>
        </is>
      </c>
    </row>
    <row r="16">
      <c r="A16" s="16" t="inlineStr">
        <is>
          <t>Total Assets</t>
        </is>
      </c>
      <c r="B16" s="17">
        <f>COUNTA('Asset Register'!A4:A12)</f>
        <v/>
      </c>
    </row>
    <row r="17">
      <c r="A17" s="16" t="inlineStr">
        <is>
          <t>Total Capital Cost ($)</t>
        </is>
      </c>
      <c r="B17" s="18">
        <f>SUM('Asset Register'!K4:K12)</f>
        <v/>
      </c>
    </row>
    <row r="18">
      <c r="A18" s="16" t="inlineStr">
        <is>
          <t>Total CCA Claimed ($)</t>
        </is>
      </c>
      <c r="B18" s="18">
        <f>SUM('CCA Schedule'!K4:K12)</f>
        <v/>
      </c>
    </row>
    <row r="19">
      <c r="A19" s="16" t="inlineStr">
        <is>
          <t>Remaining UCC ($)</t>
        </is>
      </c>
      <c r="B19" s="18">
        <f>SUM('CCA Schedule'!L4:L12)</f>
        <v/>
      </c>
    </row>
    <row r="20">
      <c r="A20" s="16" t="inlineStr">
        <is>
          <t>Highest CCA Class Claim ($)</t>
        </is>
      </c>
      <c r="B20" s="18">
        <f>MAX('CCA Schedule'!K4:K12)</f>
        <v/>
      </c>
    </row>
    <row r="21">
      <c r="A21" s="16" t="inlineStr">
        <is>
          <t>Average Asset Cost ($)</t>
        </is>
      </c>
      <c r="B21" s="18">
        <f>IFERROR(AVERAGE('Asset Register'!K4:K12),0)</f>
        <v/>
      </c>
    </row>
    <row r="22">
      <c r="A22" s="16" t="inlineStr">
        <is>
          <t>Assets with Business Use &lt; 100%</t>
        </is>
      </c>
      <c r="B22" s="17">
        <f>COUNTIF('Asset Register'!M4:M12,"&lt;1")</f>
        <v/>
      </c>
    </row>
    <row r="23"/>
    <row r="24">
      <c r="A24" s="15" t="inlineStr">
        <is>
          <t>CCA Claimed by Class</t>
        </is>
      </c>
    </row>
    <row r="25">
      <c r="A25" s="2" t="inlineStr">
        <is>
          <t>Class Number</t>
        </is>
      </c>
      <c r="B25" s="2" t="inlineStr">
        <is>
          <t>Total CCA Claimed ($)</t>
        </is>
      </c>
      <c r="C25" s="2" t="inlineStr">
        <is>
          <t>% of Total</t>
        </is>
      </c>
    </row>
    <row r="26">
      <c r="A26" s="3" t="n">
        <v>50</v>
      </c>
      <c r="B26" s="5">
        <f>SUMIF('CCA Schedule'!$A$4:$A$12,A26,'CCA Schedule'!$K$4:$K$12)</f>
        <v/>
      </c>
      <c r="C26" s="13">
        <f>IFERROR(B26/$B$31,0)</f>
        <v/>
      </c>
    </row>
    <row r="27">
      <c r="A27" s="7" t="n">
        <v>8</v>
      </c>
      <c r="B27" s="8">
        <f>SUMIF('CCA Schedule'!$A$4:$A$12,A27,'CCA Schedule'!$K$4:$K$12)</f>
        <v/>
      </c>
      <c r="C27" s="14">
        <f>IFERROR(B27/$B$31,0)</f>
        <v/>
      </c>
    </row>
    <row r="28">
      <c r="A28" s="3" t="n">
        <v>10.1</v>
      </c>
      <c r="B28" s="5">
        <f>SUMIF('CCA Schedule'!$A$4:$A$12,A28,'CCA Schedule'!$K$4:$K$12)</f>
        <v/>
      </c>
      <c r="C28" s="13">
        <f>IFERROR(B28/$B$31,0)</f>
        <v/>
      </c>
    </row>
    <row r="29">
      <c r="A29" s="7" t="n">
        <v>12</v>
      </c>
      <c r="B29" s="8">
        <f>SUMIF('CCA Schedule'!$A$4:$A$12,A29,'CCA Schedule'!$K$4:$K$12)</f>
        <v/>
      </c>
      <c r="C29" s="14">
        <f>IFERROR(B29/$B$31,0)</f>
        <v/>
      </c>
    </row>
    <row r="30">
      <c r="A30" s="3" t="n">
        <v>53</v>
      </c>
      <c r="B30" s="5">
        <f>SUMIF('CCA Schedule'!$A$4:$A$12,A30,'CCA Schedule'!$K$4:$K$12)</f>
        <v/>
      </c>
      <c r="C30" s="13">
        <f>IFERROR(B30/$B$31,0)</f>
        <v/>
      </c>
    </row>
    <row r="31">
      <c r="A31" s="19" t="inlineStr">
        <is>
          <t>Total</t>
        </is>
      </c>
      <c r="B31" s="20">
        <f>SUM(B26:B30)</f>
        <v/>
      </c>
    </row>
    <row r="32"/>
    <row r="33"/>
    <row r="34">
      <c r="A34" s="15" t="inlineStr">
        <is>
          <t>Asset Cost by Asset Category</t>
        </is>
      </c>
    </row>
    <row r="35">
      <c r="A35" s="2" t="inlineStr">
        <is>
          <t>Asset Category</t>
        </is>
      </c>
      <c r="B35" s="2" t="inlineStr">
        <is>
          <t>Total Cost ($)</t>
        </is>
      </c>
    </row>
    <row r="36">
      <c r="A36" s="3" t="inlineStr">
        <is>
          <t>Computer Hardware</t>
        </is>
      </c>
      <c r="B36" s="5">
        <f>SUMIF('Asset Register'!$I$4:$I$12,A36,'Asset Register'!$K$4:$K$12)</f>
        <v/>
      </c>
    </row>
    <row r="37">
      <c r="A37" s="7" t="inlineStr">
        <is>
          <t>Furniture &amp; Fixtures</t>
        </is>
      </c>
      <c r="B37" s="8">
        <f>SUMIF('Asset Register'!$I$4:$I$12,A37,'Asset Register'!$K$4:$K$12)</f>
        <v/>
      </c>
    </row>
    <row r="38">
      <c r="A38" s="3" t="inlineStr">
        <is>
          <t>Vehicle</t>
        </is>
      </c>
      <c r="B38" s="5">
        <f>SUMIF('Asset Register'!$I$4:$I$12,A38,'Asset Register'!$K$4:$K$12)</f>
        <v/>
      </c>
    </row>
    <row r="39">
      <c r="A39" s="7" t="inlineStr">
        <is>
          <t>Software</t>
        </is>
      </c>
      <c r="B39" s="8">
        <f>SUMIF('Asset Register'!$I$4:$I$12,A39,'Asset Register'!$K$4:$K$12)</f>
        <v/>
      </c>
    </row>
    <row r="40">
      <c r="A40" s="3" t="inlineStr">
        <is>
          <t>Machinery/Tooling</t>
        </is>
      </c>
      <c r="B40" s="5">
        <f>SUMIF('Asset Register'!$I$4:$I$12,A40,'Asset Register'!$K$4:$K$12)</f>
        <v/>
      </c>
    </row>
    <row r="41"/>
    <row r="42"/>
    <row r="43">
      <c r="A43" s="15" t="inlineStr">
        <is>
          <t>UCC Opening vs Closing Balance by Asset (Tax Year 2026)</t>
        </is>
      </c>
    </row>
    <row r="44">
      <c r="A44" s="2" t="inlineStr">
        <is>
          <t>Asset Description</t>
        </is>
      </c>
      <c r="B44" s="2" t="inlineStr">
        <is>
          <t>UCC Opening ($)</t>
        </is>
      </c>
      <c r="C44" s="2" t="inlineStr">
        <is>
          <t>UCC Closing ($)</t>
        </is>
      </c>
    </row>
    <row r="45">
      <c r="A45" s="3">
        <f>'CCA Schedule'!B4</f>
        <v/>
      </c>
      <c r="B45" s="5">
        <f>'CCA Schedule'!D4</f>
        <v/>
      </c>
      <c r="C45" s="5">
        <f>'CCA Schedule'!L4</f>
        <v/>
      </c>
    </row>
    <row r="46">
      <c r="A46" s="7">
        <f>'CCA Schedule'!B5</f>
        <v/>
      </c>
      <c r="B46" s="8">
        <f>'CCA Schedule'!D5</f>
        <v/>
      </c>
      <c r="C46" s="8">
        <f>'CCA Schedule'!L5</f>
        <v/>
      </c>
    </row>
    <row r="47">
      <c r="A47" s="3">
        <f>'CCA Schedule'!B6</f>
        <v/>
      </c>
      <c r="B47" s="5">
        <f>'CCA Schedule'!D6</f>
        <v/>
      </c>
      <c r="C47" s="5">
        <f>'CCA Schedule'!L6</f>
        <v/>
      </c>
    </row>
    <row r="48">
      <c r="A48" s="7">
        <f>'CCA Schedule'!B7</f>
        <v/>
      </c>
      <c r="B48" s="8">
        <f>'CCA Schedule'!D7</f>
        <v/>
      </c>
      <c r="C48" s="8">
        <f>'CCA Schedule'!L7</f>
        <v/>
      </c>
    </row>
    <row r="49">
      <c r="A49" s="3">
        <f>'CCA Schedule'!B8</f>
        <v/>
      </c>
      <c r="B49" s="5">
        <f>'CCA Schedule'!D8</f>
        <v/>
      </c>
      <c r="C49" s="5">
        <f>'CCA Schedule'!L8</f>
        <v/>
      </c>
    </row>
    <row r="50">
      <c r="A50" s="7">
        <f>'CCA Schedule'!B9</f>
        <v/>
      </c>
      <c r="B50" s="8">
        <f>'CCA Schedule'!D9</f>
        <v/>
      </c>
      <c r="C50" s="8">
        <f>'CCA Schedule'!L9</f>
        <v/>
      </c>
    </row>
    <row r="51">
      <c r="A51" s="3">
        <f>'CCA Schedule'!B10</f>
        <v/>
      </c>
      <c r="B51" s="5">
        <f>'CCA Schedule'!D10</f>
        <v/>
      </c>
      <c r="C51" s="5">
        <f>'CCA Schedule'!L10</f>
        <v/>
      </c>
    </row>
    <row r="52">
      <c r="A52" s="7">
        <f>'CCA Schedule'!B11</f>
        <v/>
      </c>
      <c r="B52" s="8">
        <f>'CCA Schedule'!D11</f>
        <v/>
      </c>
      <c r="C52" s="8">
        <f>'CCA Schedule'!L11</f>
        <v/>
      </c>
    </row>
    <row r="53">
      <c r="A53" s="3">
        <f>'CCA Schedule'!B12</f>
        <v/>
      </c>
      <c r="B53" s="5">
        <f>'CCA Schedule'!D12</f>
        <v/>
      </c>
      <c r="C53" s="5">
        <f>'CCA Schedule'!L12</f>
        <v/>
      </c>
    </row>
  </sheetData>
  <mergeCells count="6">
    <mergeCell ref="A1:E1"/>
    <mergeCell ref="A3:C3"/>
    <mergeCell ref="A15:B15"/>
    <mergeCell ref="A24:C24"/>
    <mergeCell ref="A34:B34"/>
    <mergeCell ref="A43:C43"/>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28" customWidth="1" min="1" max="1"/>
    <col width="100" customWidth="1" min="2" max="2"/>
  </cols>
  <sheetData>
    <row r="1">
      <c r="A1" s="12" t="inlineStr">
        <is>
          <t>Instructions — CCA Capital Cost Allowance Schedule</t>
        </is>
      </c>
    </row>
    <row r="2"/>
    <row r="3">
      <c r="A3" s="2" t="inlineStr">
        <is>
          <t>Topic</t>
        </is>
      </c>
      <c r="B3" s="2" t="inlineStr">
        <is>
          <t>Guidance</t>
        </is>
      </c>
    </row>
    <row r="4" ht="45" customHeight="1">
      <c r="A4" s="21" t="inlineStr">
        <is>
          <t>Purpose of this Workbook</t>
        </is>
      </c>
      <c r="B4" s="22" t="inlineStr">
        <is>
          <t>This workbook helps Canadian small business owners, bookkeepers and accountants track capital assets, calculate Capital Cost Allowance (CCA) by CRA class, and summarize tax-deductible claims for T2125 (self-employed) or corporate T2 tax filings.</t>
        </is>
      </c>
    </row>
    <row r="5" ht="45" customHeight="1">
      <c r="A5" s="23" t="inlineStr">
        <is>
          <t>CCA Schedule Sheet</t>
        </is>
      </c>
      <c r="B5" s="24" t="inlineStr">
        <is>
          <t>Tracks each asset's UCC opening balance, additions, disposals, CCA rate, half-year rule adjustment, maximum allowable claim, requested claim, and closing UCC balance. Yellow cells are editable inputs.</t>
        </is>
      </c>
    </row>
    <row r="6" ht="45" customHeight="1">
      <c r="A6" s="21" t="inlineStr">
        <is>
          <t>Asset Register Sheet</t>
        </is>
      </c>
      <c r="B6" s="22" t="inlineStr">
        <is>
          <t>Master list of all capital assets with purchase date, vendor, CRA CCA class, cost, GST/HST paid, business-use percentage and effective capitalized cost used to calculate additions on the CCA Schedule.</t>
        </is>
      </c>
    </row>
    <row r="7" ht="45" customHeight="1">
      <c r="A7" s="23" t="inlineStr">
        <is>
          <t>Summary Sheet</t>
        </is>
      </c>
      <c r="B7" s="24" t="inlineStr">
        <is>
          <t>Dashboard with the CCA class reference table, key performance indicators, and charts summarizing CCA claimed by class, asset cost by category, and UCC opening versus closing balances.</t>
        </is>
      </c>
    </row>
    <row r="8" ht="45" customHeight="1">
      <c r="A8" s="21" t="inlineStr">
        <is>
          <t>How to Add a New Asset</t>
        </is>
      </c>
      <c r="B8" s="22" t="inlineStr">
        <is>
          <t>1) Add a new row in Asset Register with purchase details, cost, GST/HST and business-use percentage. 2) Add a matching row in CCA Schedule with the correct CRA class and CCA rate, linking Additions to the Asset Register's Effective Capitalized Cost column. 3) Enter the requested CCA claim in the yellow input cell.</t>
        </is>
      </c>
    </row>
    <row r="9" ht="45" customHeight="1">
      <c r="A9" s="23" t="inlineStr">
        <is>
          <t>How to Update CCA Rates</t>
        </is>
      </c>
      <c r="B9" s="24" t="inlineStr">
        <is>
          <t>Update the CCA Rate (%) column directly on the CCA Schedule sheet, or update the CCA Class Reference Table on the Summary sheet if CRA prescribed rates change. Always verify current rates against the latest CRA guide (T4002 / T2 Corporation Income Tax Guide) before filing.</t>
        </is>
      </c>
    </row>
    <row r="10" ht="45" customHeight="1">
      <c r="A10" s="21" t="inlineStr">
        <is>
          <t>Half-Year Rule</t>
        </is>
      </c>
      <c r="B10" s="22" t="inlineStr">
        <is>
          <t>Most CCA classes only allow half of the net addition to be claimed in the year of acquisition. Some classes (such as Class 12) are exempt from this rule — confirm exceptions with your accountant.</t>
        </is>
      </c>
    </row>
    <row r="11" ht="45" customHeight="1">
      <c r="A11" s="23" t="inlineStr">
        <is>
          <t>GST/HST Treatment</t>
        </is>
      </c>
      <c r="B11" s="24" t="inlineStr">
        <is>
          <t>Enter GST/HST paid separately from Total Cost so that Eligible Capital Cost reflects the pre-tax asset value. Provincial rates vary: 5% GST (AB, BC, MB, QC), 13% HST (ON), and 15% HST (NS, NB, NL, PEI).</t>
        </is>
      </c>
    </row>
    <row r="12" ht="45" customHeight="1">
      <c r="A12" s="21" t="inlineStr">
        <is>
          <t>Business-Use Percentage</t>
        </is>
      </c>
      <c r="B12" s="22" t="inlineStr">
        <is>
          <t>For assets used partly for personal purposes (e.g. vehicles), enter the business-use percentage. Only the business-use portion of the cost is eligible for CCA claims.</t>
        </is>
      </c>
    </row>
    <row r="13" ht="45" customHeight="1">
      <c r="A13" s="23" t="inlineStr">
        <is>
          <t>Important Reminder</t>
        </is>
      </c>
      <c r="B13" s="24" t="inlineStr">
        <is>
          <t>This workbook is a planning tool only. Always confirm CCA class assignments, prescribed rates and half-year rule exceptions against current CRA rules and consult a professional accountant before filing.</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2026-07-13T20:26:48Z</dcterms:created>
  <dcterms:modified xmlns:dcterms="http://purl.org/dc/terms/" xmlns:xsi="http://www.w3.org/2001/XMLSchema-instance" xsi:type="dcterms:W3CDTF">2026-07-13T20:26:48Z</dcterms:modified>
</cp:coreProperties>
</file>