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drawings/drawing1.xml" ContentType="application/vnd.openxmlformats-officedocument.drawing+xml"/>
  <Override PartName="/xl/worksheets/sheet3.xml" ContentType="application/vnd.openxmlformats-officedocument.spreadsheetml.worksheet+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atch Log" sheetId="1" state="visible" r:id="rId1"/>
    <sheet xmlns:r="http://schemas.openxmlformats.org/officeDocument/2006/relationships" name="Summary Dashboard" sheetId="2" state="visible" r:id="rId2"/>
    <sheet xmlns:r="http://schemas.openxmlformats.org/officeDocument/2006/relationships" name="Instructions" sheetId="3" state="visible" r:id="rId3"/>
  </sheets>
  <definedNames/>
  <calcPr calcId="124519" fullCalcOnLoad="1"/>
</workbook>
</file>

<file path=xl/styles.xml><?xml version="1.0" encoding="utf-8"?>
<styleSheet xmlns="http://schemas.openxmlformats.org/spreadsheetml/2006/main">
  <numFmts count="3">
    <numFmt numFmtId="164" formatCode="yyyy-mm-dd"/>
    <numFmt numFmtId="165" formatCode="0.0%"/>
    <numFmt numFmtId="166" formatCode="$#,##0.00"/>
  </numFmts>
  <fonts count="7">
    <font>
      <name val="Calibri"/>
      <family val="2"/>
      <color theme="1"/>
      <sz val="11"/>
      <scheme val="minor"/>
    </font>
    <font>
      <name val="Calibri"/>
      <b val="1"/>
      <color rgb="000F766E"/>
      <sz val="16"/>
    </font>
    <font>
      <name val="Calibri"/>
      <i val="1"/>
      <color rgb="00374151"/>
      <sz val="10"/>
    </font>
    <font>
      <name val="Calibri"/>
      <b val="1"/>
      <color rgb="00FFFFFF"/>
      <sz val="11"/>
    </font>
    <font>
      <name val="Calibri"/>
      <sz val="10"/>
    </font>
    <font>
      <name val="Calibri"/>
      <b val="1"/>
      <sz val="10"/>
    </font>
    <font>
      <name val="Calibri"/>
      <b val="1"/>
      <color rgb="00FFFFFF"/>
      <sz val="10"/>
    </font>
  </fonts>
  <fills count="7">
    <fill>
      <patternFill/>
    </fill>
    <fill>
      <patternFill patternType="gray125"/>
    </fill>
    <fill>
      <patternFill patternType="solid">
        <fgColor rgb="000F766E"/>
      </patternFill>
    </fill>
    <fill>
      <patternFill patternType="solid">
        <fgColor rgb="00FFFBEB"/>
      </patternFill>
    </fill>
    <fill>
      <patternFill patternType="solid">
        <fgColor rgb="00F0FDFA"/>
      </patternFill>
    </fill>
    <fill>
      <patternFill patternType="solid">
        <fgColor rgb="00FFFFFF"/>
      </patternFill>
    </fill>
    <fill>
      <patternFill patternType="solid">
        <fgColor rgb="0014B8A6"/>
      </patternFill>
    </fill>
  </fills>
  <borders count="6">
    <border>
      <left/>
      <right/>
      <top/>
      <bottom/>
      <diagonal/>
    </border>
    <border>
      <left style="thin">
        <color rgb="00D1D5DB"/>
      </left>
      <right style="thin">
        <color rgb="00D1D5DB"/>
      </right>
      <top style="thin">
        <color rgb="00D1D5DB"/>
      </top>
      <bottom style="thin">
        <color rgb="00D1D5DB"/>
      </bottom>
    </border>
    <border>
      <left/>
      <right/>
      <top style="thin">
        <color rgb="00D1D5DB"/>
      </top>
      <bottom/>
      <diagonal/>
    </border>
    <border>
      <left/>
      <right style="thin">
        <color rgb="00D1D5DB"/>
      </right>
      <top style="thin">
        <color rgb="00D1D5DB"/>
      </top>
      <bottom/>
      <diagonal/>
    </border>
    <border>
      <left/>
      <right/>
      <top style="thin">
        <color rgb="00D1D5DB"/>
      </top>
      <bottom style="thin">
        <color rgb="00D1D5DB"/>
      </bottom>
      <diagonal/>
    </border>
    <border>
      <left/>
      <right style="thin">
        <color rgb="00D1D5DB"/>
      </right>
      <top style="thin">
        <color rgb="00D1D5DB"/>
      </top>
      <bottom style="thin">
        <color rgb="00D1D5DB"/>
      </bottom>
      <diagonal/>
    </border>
  </borders>
  <cellStyleXfs count="1">
    <xf numFmtId="0" fontId="0" fillId="0" borderId="0"/>
  </cellStyleXfs>
  <cellXfs count="48">
    <xf numFmtId="0" fontId="0" fillId="0" borderId="0" pivotButton="0" quotePrefix="0" xfId="0"/>
    <xf numFmtId="0" fontId="1" fillId="0" borderId="0" applyAlignment="1" pivotButton="0" quotePrefix="0" xfId="0">
      <alignment horizontal="center" vertical="center" wrapText="1"/>
    </xf>
    <xf numFmtId="0" fontId="2" fillId="0" borderId="0" pivotButton="0" quotePrefix="0" xfId="0"/>
    <xf numFmtId="0" fontId="3" fillId="2" borderId="1" applyAlignment="1" pivotButton="0" quotePrefix="0" xfId="0">
      <alignment horizontal="center" vertical="center" wrapText="1"/>
    </xf>
    <xf numFmtId="0" fontId="4" fillId="4" borderId="1" applyAlignment="1" pivotButton="0" quotePrefix="0" xfId="0">
      <alignment horizontal="left" vertical="center" wrapText="1"/>
    </xf>
    <xf numFmtId="164" fontId="4" fillId="4" borderId="1" applyAlignment="1" pivotButton="0" quotePrefix="0" xfId="0">
      <alignment horizontal="left" vertical="center" wrapText="1"/>
    </xf>
    <xf numFmtId="3" fontId="4" fillId="3" borderId="1" applyAlignment="1" pivotButton="0" quotePrefix="0" xfId="0">
      <alignment horizontal="right" vertical="center"/>
    </xf>
    <xf numFmtId="3" fontId="0" fillId="4" borderId="1" applyAlignment="1" pivotButton="0" quotePrefix="0" xfId="0">
      <alignment horizontal="right" vertical="center"/>
    </xf>
    <xf numFmtId="165" fontId="0" fillId="4" borderId="1" applyAlignment="1" pivotButton="0" quotePrefix="0" xfId="0">
      <alignment horizontal="right" vertical="center"/>
    </xf>
    <xf numFmtId="166" fontId="4" fillId="3" borderId="1" applyAlignment="1" pivotButton="0" quotePrefix="0" xfId="0">
      <alignment horizontal="right" vertical="center"/>
    </xf>
    <xf numFmtId="166" fontId="0" fillId="4" borderId="1" applyAlignment="1" pivotButton="0" quotePrefix="0" xfId="0">
      <alignment horizontal="right" vertical="center"/>
    </xf>
    <xf numFmtId="0" fontId="0" fillId="4" borderId="1" applyAlignment="1" pivotButton="0" quotePrefix="0" xfId="0">
      <alignment horizontal="center" vertical="center" wrapText="1"/>
    </xf>
    <xf numFmtId="0" fontId="4" fillId="5" borderId="1" applyAlignment="1" pivotButton="0" quotePrefix="0" xfId="0">
      <alignment horizontal="left" vertical="center" wrapText="1"/>
    </xf>
    <xf numFmtId="164" fontId="4" fillId="5" borderId="1" applyAlignment="1" pivotButton="0" quotePrefix="0" xfId="0">
      <alignment horizontal="left" vertical="center" wrapText="1"/>
    </xf>
    <xf numFmtId="3" fontId="0" fillId="5" borderId="1" applyAlignment="1" pivotButton="0" quotePrefix="0" xfId="0">
      <alignment horizontal="right" vertical="center"/>
    </xf>
    <xf numFmtId="165" fontId="0" fillId="5" borderId="1" applyAlignment="1" pivotButton="0" quotePrefix="0" xfId="0">
      <alignment horizontal="right" vertical="center"/>
    </xf>
    <xf numFmtId="166" fontId="0" fillId="5" borderId="1" applyAlignment="1" pivotButton="0" quotePrefix="0" xfId="0">
      <alignment horizontal="right" vertical="center"/>
    </xf>
    <xf numFmtId="0" fontId="0" fillId="5" borderId="1" applyAlignment="1" pivotButton="0" quotePrefix="0" xfId="0">
      <alignment horizontal="center" vertical="center" wrapText="1"/>
    </xf>
    <xf numFmtId="0" fontId="6" fillId="6" borderId="1" applyAlignment="1" pivotButton="0" quotePrefix="0" xfId="0">
      <alignment horizontal="right" vertical="center"/>
    </xf>
    <xf numFmtId="0" fontId="6" fillId="6" borderId="1" pivotButton="0" quotePrefix="0" xfId="0"/>
    <xf numFmtId="3" fontId="6" fillId="6" borderId="1" pivotButton="0" quotePrefix="0" xfId="0"/>
    <xf numFmtId="165" fontId="6" fillId="6" borderId="1" pivotButton="0" quotePrefix="0" xfId="0"/>
    <xf numFmtId="166" fontId="6" fillId="6" borderId="1" pivotButton="0" quotePrefix="0" xfId="0"/>
    <xf numFmtId="0" fontId="5" fillId="0" borderId="0" pivotButton="0" quotePrefix="0" xfId="0"/>
    <xf numFmtId="0" fontId="3" fillId="6" borderId="1" applyAlignment="1" pivotButton="0" quotePrefix="0" xfId="0">
      <alignment horizontal="left" vertical="center" wrapText="1"/>
    </xf>
    <xf numFmtId="0" fontId="0" fillId="0" borderId="4" pivotButton="0" quotePrefix="0" xfId="0"/>
    <xf numFmtId="0" fontId="0" fillId="0" borderId="5" pivotButton="0" quotePrefix="0" xfId="0"/>
    <xf numFmtId="0" fontId="0" fillId="0" borderId="1" pivotButton="0" quotePrefix="0" xfId="0"/>
    <xf numFmtId="0" fontId="4" fillId="4" borderId="1" pivotButton="0" quotePrefix="0" xfId="0"/>
    <xf numFmtId="3" fontId="0" fillId="4" borderId="1" pivotButton="0" quotePrefix="0" xfId="0"/>
    <xf numFmtId="166" fontId="0" fillId="4" borderId="1" pivotButton="0" quotePrefix="0" xfId="0"/>
    <xf numFmtId="0" fontId="4" fillId="5" borderId="1" pivotButton="0" quotePrefix="0" xfId="0"/>
    <xf numFmtId="3" fontId="0" fillId="5" borderId="1" pivotButton="0" quotePrefix="0" xfId="0"/>
    <xf numFmtId="166" fontId="0" fillId="5" borderId="1" pivotButton="0" quotePrefix="0" xfId="0"/>
    <xf numFmtId="0" fontId="3" fillId="2" borderId="1" pivotButton="0" quotePrefix="0" xfId="0"/>
    <xf numFmtId="0" fontId="5" fillId="4" borderId="1" applyAlignment="1" pivotButton="0" quotePrefix="0" xfId="0">
      <alignment horizontal="left" vertical="center" wrapText="1"/>
    </xf>
    <xf numFmtId="0" fontId="5" fillId="5" borderId="1" applyAlignment="1" pivotButton="0" quotePrefix="0" xfId="0">
      <alignment horizontal="left" vertical="center" wrapText="1"/>
    </xf>
    <xf numFmtId="164" fontId="4" fillId="4" borderId="1" applyAlignment="1" pivotButton="0" quotePrefix="0" xfId="0">
      <alignment horizontal="left" vertical="center" wrapText="1"/>
    </xf>
    <xf numFmtId="165" fontId="0" fillId="4" borderId="1" applyAlignment="1" pivotButton="0" quotePrefix="0" xfId="0">
      <alignment horizontal="right" vertical="center"/>
    </xf>
    <xf numFmtId="166" fontId="4" fillId="3" borderId="1" applyAlignment="1" pivotButton="0" quotePrefix="0" xfId="0">
      <alignment horizontal="right" vertical="center"/>
    </xf>
    <xf numFmtId="166" fontId="0" fillId="4" borderId="1" applyAlignment="1" pivotButton="0" quotePrefix="0" xfId="0">
      <alignment horizontal="right" vertical="center"/>
    </xf>
    <xf numFmtId="164" fontId="4" fillId="5" borderId="1" applyAlignment="1" pivotButton="0" quotePrefix="0" xfId="0">
      <alignment horizontal="left" vertical="center" wrapText="1"/>
    </xf>
    <xf numFmtId="165" fontId="0" fillId="5" borderId="1" applyAlignment="1" pivotButton="0" quotePrefix="0" xfId="0">
      <alignment horizontal="right" vertical="center"/>
    </xf>
    <xf numFmtId="166" fontId="0" fillId="5" borderId="1" applyAlignment="1" pivotButton="0" quotePrefix="0" xfId="0">
      <alignment horizontal="right" vertical="center"/>
    </xf>
    <xf numFmtId="165" fontId="6" fillId="6" borderId="1" pivotButton="0" quotePrefix="0" xfId="0"/>
    <xf numFmtId="166" fontId="6" fillId="6" borderId="1" pivotButton="0" quotePrefix="0" xfId="0"/>
    <xf numFmtId="166" fontId="0" fillId="4" borderId="1" pivotButton="0" quotePrefix="0" xfId="0"/>
    <xf numFmtId="166" fontId="0" fillId="5" borderId="1" pivotButton="0" quotePrefix="0" xfId="0"/>
  </cellXfs>
  <cellStyles count="1">
    <cellStyle name="Normal" xfId="0" builtinId="0" hidden="0"/>
  </cellStyles>
  <dxfs count="3">
    <dxf>
      <font>
        <b val="1"/>
        <color rgb="00FFFFFF"/>
      </font>
      <fill>
        <patternFill patternType="solid">
          <fgColor rgb="00DC2626"/>
        </patternFill>
      </fill>
    </dxf>
    <dxf>
      <font>
        <b val="1"/>
        <color rgb="00FFFFFF"/>
      </font>
      <fill>
        <patternFill patternType="solid">
          <fgColor rgb="0022C55E"/>
        </patternFill>
      </fill>
    </dxf>
    <dxf>
      <fill>
        <patternFill patternType="solid">
          <fgColor rgb="00FEE2E2"/>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styles" Target="styles.xml" Id="rId4"/><Relationship Type="http://schemas.openxmlformats.org/officeDocument/2006/relationships/theme" Target="theme/theme1.xml" Id="rId5"/></Relationships>
</file>

<file path=xl/charts/chart1.xml><?xml version="1.0" encoding="utf-8"?>
<chartSpace xmlns="http://schemas.openxmlformats.org/drawingml/2006/chart">
  <chart>
    <title>
      <tx>
        <rich>
          <a:bodyPr xmlns:a="http://schemas.openxmlformats.org/drawingml/2006/main"/>
          <a:p xmlns:a="http://schemas.openxmlformats.org/drawingml/2006/main">
            <a:pPr>
              <a:defRPr/>
            </a:pPr>
            <a:r>
              <a:t>Total Quantity Landed by Species (kg)</a:t>
            </a:r>
          </a:p>
        </rich>
      </tx>
    </title>
    <plotArea>
      <barChart>
        <barDir val="col"/>
        <grouping val="clustered"/>
        <ser>
          <idx val="0"/>
          <order val="0"/>
          <tx>
            <strRef>
              <f>'Summary Dashboard'!B11</f>
            </strRef>
          </tx>
          <spPr>
            <a:solidFill xmlns:a="http://schemas.openxmlformats.org/drawingml/2006/main">
              <a:srgbClr val="0F766E"/>
            </a:solidFill>
            <a:ln xmlns:a="http://schemas.openxmlformats.org/drawingml/2006/main">
              <a:prstDash val="solid"/>
            </a:ln>
          </spPr>
          <cat>
            <numRef>
              <f>'Summary Dashboard'!$A$12:$A$20</f>
            </numRef>
          </cat>
          <val>
            <numRef>
              <f>'Summary Dashboard'!$B$12:$B$20</f>
            </numRef>
          </val>
        </ser>
        <gapWidth val="150"/>
        <axId val="10"/>
        <axId val="100"/>
      </barChart>
      <catAx>
        <axId val="10"/>
        <scaling>
          <orientation val="minMax"/>
        </scaling>
        <axPos val="l"/>
        <title>
          <tx>
            <rich>
              <a:bodyPr xmlns:a="http://schemas.openxmlformats.org/drawingml/2006/main"/>
              <a:p xmlns:a="http://schemas.openxmlformats.org/drawingml/2006/main">
                <a:pPr>
                  <a:defRPr/>
                </a:pPr>
                <a:r>
                  <a:t>Species</a:t>
                </a:r>
              </a:p>
            </rich>
          </tx>
        </title>
        <majorTickMark val="none"/>
        <minorTickMark val="none"/>
        <crossAx val="100"/>
        <lblOffset val="100"/>
      </catAx>
      <valAx>
        <axId val="100"/>
        <scaling>
          <orientation val="minMax"/>
        </scaling>
        <axPos val="l"/>
        <majorGridlines/>
        <title>
          <tx>
            <rich>
              <a:bodyPr xmlns:a="http://schemas.openxmlformats.org/drawingml/2006/main"/>
              <a:p xmlns:a="http://schemas.openxmlformats.org/drawingml/2006/main">
                <a:pPr>
                  <a:defRPr/>
                </a:pPr>
                <a:r>
                  <a:t>Quantity (kg)</a:t>
                </a:r>
              </a:p>
            </rich>
          </tx>
        </title>
        <majorTickMark val="none"/>
        <minorTickMark val="none"/>
        <crossAx val="10"/>
      </valAx>
    </plotArea>
    <legend>
      <legendPos val="r"/>
    </legend>
    <plotVisOnly val="1"/>
    <dispBlanksAs val="gap"/>
  </chart>
</chartSpace>
</file>

<file path=xl/charts/chart2.xml><?xml version="1.0" encoding="utf-8"?>
<chartSpace xmlns="http://schemas.openxmlformats.org/drawingml/2006/chart">
  <chart>
    <title>
      <tx>
        <rich>
          <a:bodyPr xmlns:a="http://schemas.openxmlformats.org/drawingml/2006/main"/>
          <a:p xmlns:a="http://schemas.openxmlformats.org/drawingml/2006/main">
            <a:pPr>
              <a:defRPr/>
            </a:pPr>
            <a:r>
              <a:t>Total Landed Value Share by Species</a:t>
            </a:r>
          </a:p>
        </rich>
      </tx>
    </title>
    <plotArea>
      <pieChart>
        <varyColors val="1"/>
        <ser>
          <idx val="0"/>
          <order val="0"/>
          <tx>
            <strRef>
              <f>'Summary Dashboard'!C11</f>
            </strRef>
          </tx>
          <spPr>
            <a:ln xmlns:a="http://schemas.openxmlformats.org/drawingml/2006/main">
              <a:prstDash val="solid"/>
            </a:ln>
          </spPr>
          <cat>
            <numRef>
              <f>'Summary Dashboard'!$A$12:$A$20</f>
            </numRef>
          </cat>
          <val>
            <numRef>
              <f>'Summary Dashboard'!$C$12:$C$20</f>
            </numRef>
          </val>
        </ser>
        <firstSliceAng val="0"/>
      </pieChart>
    </plotArea>
    <legend>
      <legendPos val="r"/>
    </legend>
    <plotVisOnly val="1"/>
    <dispBlanksAs val="gap"/>
  </chart>
</chartSpace>
</file>

<file path=xl/charts/chart3.xml><?xml version="1.0" encoding="utf-8"?>
<chartSpace xmlns="http://schemas.openxmlformats.org/drawingml/2006/chart">
  <chart>
    <title>
      <tx>
        <rich>
          <a:bodyPr xmlns:a="http://schemas.openxmlformats.org/drawingml/2006/main"/>
          <a:p xmlns:a="http://schemas.openxmlformats.org/drawingml/2006/main">
            <a:pPr>
              <a:defRPr/>
            </a:pPr>
            <a:r>
              <a:t>Landed Value by Trip ($)</a:t>
            </a:r>
          </a:p>
        </rich>
      </tx>
    </title>
    <plotArea>
      <lineChart>
        <grouping val="standard"/>
        <ser>
          <idx val="0"/>
          <order val="0"/>
          <tx>
            <strRef>
              <f>'Catch Log'!O4</f>
            </strRef>
          </tx>
          <spPr>
            <a:ln xmlns:a="http://schemas.openxmlformats.org/drawingml/2006/main" w="20000">
              <a:prstDash val="solid"/>
            </a:ln>
          </spPr>
          <marker>
            <symbol val="none"/>
            <spPr>
              <a:ln xmlns:a="http://schemas.openxmlformats.org/drawingml/2006/main">
                <a:prstDash val="solid"/>
              </a:ln>
            </spPr>
          </marker>
          <cat>
            <numRef>
              <f>'Catch Log'!$A$5:$A$14</f>
            </numRef>
          </cat>
          <val>
            <numRef>
              <f>'Catch Log'!$O$5:$O$14</f>
            </numRef>
          </val>
        </ser>
        <axId val="10"/>
        <axId val="100"/>
      </lineChart>
      <catAx>
        <axId val="10"/>
        <scaling>
          <orientation val="minMax"/>
        </scaling>
        <axPos val="l"/>
        <title>
          <tx>
            <rich>
              <a:bodyPr xmlns:a="http://schemas.openxmlformats.org/drawingml/2006/main"/>
              <a:p xmlns:a="http://schemas.openxmlformats.org/drawingml/2006/main">
                <a:pPr>
                  <a:defRPr/>
                </a:pPr>
                <a:r>
                  <a:t>Trip ID</a:t>
                </a:r>
              </a:p>
            </rich>
          </tx>
        </title>
        <majorTickMark val="none"/>
        <minorTickMark val="none"/>
        <crossAx val="100"/>
        <lblOffset val="100"/>
      </catAx>
      <valAx>
        <axId val="100"/>
        <scaling>
          <orientation val="minMax"/>
        </scaling>
        <axPos val="l"/>
        <majorGridlines/>
        <title>
          <tx>
            <rich>
              <a:bodyPr xmlns:a="http://schemas.openxmlformats.org/drawingml/2006/main"/>
              <a:p xmlns:a="http://schemas.openxmlformats.org/drawingml/2006/main">
                <a:pPr>
                  <a:defRPr/>
                </a:pPr>
                <a:r>
                  <a:t>Total Value ($)</a:t>
                </a:r>
              </a:p>
            </rich>
          </tx>
        </title>
        <majorTickMark val="none"/>
        <minorTickMark val="none"/>
        <crossAx val="10"/>
      </valAx>
    </plotArea>
    <legend>
      <legendPos val="r"/>
    </legend>
    <plotVisOnly val="1"/>
    <dispBlanksAs val="gap"/>
  </chart>
</chartSpace>
</file>

<file path=xl/drawings/_rels/drawing1.xml.rels><Relationships xmlns="http://schemas.openxmlformats.org/package/2006/relationships"><Relationship Type="http://schemas.openxmlformats.org/officeDocument/2006/relationships/chart" Target="/xl/charts/chart1.xml" Id="rId1"/><Relationship Type="http://schemas.openxmlformats.org/officeDocument/2006/relationships/chart" Target="/xl/charts/chart2.xml" Id="rId2"/><Relationship Type="http://schemas.openxmlformats.org/officeDocument/2006/relationships/chart" Target="/xl/charts/chart3.xml" Id="rId3"/></Relationships>
</file>

<file path=xl/drawings/drawing1.xml><?xml version="1.0" encoding="utf-8"?>
<wsDr xmlns="http://schemas.openxmlformats.org/drawingml/2006/spreadsheetDrawing">
  <oneCellAnchor>
    <from>
      <col>4</col>
      <colOff>0</colOff>
      <row>10</row>
      <rowOff>0</rowOff>
    </from>
    <ext cx="5760000" cy="3240000"/>
    <graphicFrame>
      <nvGraphicFramePr>
        <cNvPr id="1" name="Chart 1"/>
        <cNvGraphicFramePr/>
      </nvGraphicFramePr>
      <xfrm/>
      <a:graphic xmlns:a="http://schemas.openxmlformats.org/drawingml/2006/main">
        <a:graphicData uri="http://schemas.openxmlformats.org/drawingml/2006/chart">
          <c:chart xmlns:c="http://schemas.openxmlformats.org/drawingml/2006/chart" xmlns:r="http://schemas.openxmlformats.org/officeDocument/2006/relationships" r:id="rId1"/>
        </a:graphicData>
      </a:graphic>
    </graphicFrame>
    <clientData/>
  </oneCellAnchor>
  <oneCellAnchor>
    <from>
      <col>4</col>
      <colOff>0</colOff>
      <row>29</row>
      <rowOff>0</rowOff>
    </from>
    <ext cx="4320000" cy="3240000"/>
    <graphicFrame>
      <nvGraphicFramePr>
        <cNvPr id="2" name="Chart 2"/>
        <cNvGraphicFramePr/>
      </nvGraphicFramePr>
      <xfrm/>
      <a:graphic xmlns:a="http://schemas.openxmlformats.org/drawingml/2006/main">
        <a:graphicData uri="http://schemas.openxmlformats.org/drawingml/2006/chart">
          <c:chart xmlns:c="http://schemas.openxmlformats.org/drawingml/2006/chart" xmlns:r="http://schemas.openxmlformats.org/officeDocument/2006/relationships" r:id="rId2"/>
        </a:graphicData>
      </a:graphic>
    </graphicFrame>
    <clientData/>
  </oneCellAnchor>
  <oneCellAnchor>
    <from>
      <col>12</col>
      <colOff>0</colOff>
      <row>10</row>
      <rowOff>0</rowOff>
    </from>
    <ext cx="5760000" cy="3240000"/>
    <graphicFrame>
      <nvGraphicFramePr>
        <cNvPr id="3" name="Chart 3"/>
        <cNvGraphicFramePr/>
      </nvGraphicFramePr>
      <xfrm/>
      <a:graphic xmlns:a="http://schemas.openxmlformats.org/drawingml/2006/main">
        <a:graphicData uri="http://schemas.openxmlformats.org/drawingml/2006/chart">
          <c:chart xmlns:c="http://schemas.openxmlformats.org/drawingml/2006/chart" xmlns:r="http://schemas.openxmlformats.org/officeDocument/2006/relationships" r:id="rId3"/>
        </a:graphicData>
      </a:graphic>
    </graphicFrame>
    <clientData/>
  </oneCellAnchor>
</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Relationships xmlns="http://schemas.openxmlformats.org/package/2006/relationships"><Relationship Type="http://schemas.openxmlformats.org/officeDocument/2006/relationships/drawing" Target="/xl/drawings/drawing1.xml" Id="rId1"/></Relationships>
</file>

<file path=xl/worksheets/sheet1.xml><?xml version="1.0" encoding="utf-8"?>
<worksheet xmlns="http://schemas.openxmlformats.org/spreadsheetml/2006/main">
  <sheetPr>
    <outlinePr summaryBelow="1" summaryRight="1"/>
    <pageSetUpPr/>
  </sheetPr>
  <dimension ref="A1:R18"/>
  <sheetViews>
    <sheetView workbookViewId="0">
      <pane ySplit="4" topLeftCell="A5" activePane="bottomLeft" state="frozen"/>
      <selection pane="bottomLeft" activeCell="A1" sqref="A1"/>
    </sheetView>
  </sheetViews>
  <sheetFormatPr baseColWidth="8" defaultRowHeight="15"/>
  <cols>
    <col width="14" customWidth="1" min="1" max="1"/>
    <col width="12" customWidth="1" min="2" max="2"/>
    <col width="18" customWidth="1" min="3" max="3"/>
    <col width="13" customWidth="1" min="4" max="4"/>
    <col width="17" customWidth="1" min="5" max="5"/>
    <col width="14" customWidth="1" min="6" max="6"/>
    <col width="20" customWidth="1" min="7" max="7"/>
    <col width="17" customWidth="1" min="8" max="8"/>
    <col width="11" customWidth="1" min="9" max="9"/>
    <col width="15" customWidth="1" min="10" max="10"/>
    <col width="15" customWidth="1" min="11" max="11"/>
    <col width="15" customWidth="1" min="12" max="12"/>
    <col width="12" customWidth="1" min="13" max="13"/>
    <col width="13" customWidth="1" min="14" max="14"/>
    <col width="15" customWidth="1" min="15" max="15"/>
    <col width="16" customWidth="1" min="16" max="16"/>
    <col width="20" customWidth="1" min="17" max="17"/>
    <col width="14" customWidth="1" min="18" max="18"/>
  </cols>
  <sheetData>
    <row r="1">
      <c r="A1" s="1" t="inlineStr">
        <is>
          <t>Commercial Fishing Catch Log — Fisheries and Oceans Canada (DFO)</t>
        </is>
      </c>
    </row>
    <row r="2">
      <c r="A2" s="2" t="inlineStr">
        <is>
          <t>Business Number (BN): 812345678RT0001    |    Reporting Period: 2026-06-01 to 2026-07-15</t>
        </is>
      </c>
    </row>
    <row r="3"/>
    <row r="4">
      <c r="A4" s="3" t="inlineStr">
        <is>
          <t>Trip ID</t>
        </is>
      </c>
      <c r="B4" s="3" t="inlineStr">
        <is>
          <t>Date</t>
        </is>
      </c>
      <c r="C4" s="3" t="inlineStr">
        <is>
          <t>Vessel Name</t>
        </is>
      </c>
      <c r="D4" s="3" t="inlineStr">
        <is>
          <t>Vessel Reg. No.</t>
        </is>
      </c>
      <c r="E4" s="3" t="inlineStr">
        <is>
          <t>Licence Holder</t>
        </is>
      </c>
      <c r="F4" s="3" t="inlineStr">
        <is>
          <t>DFO Licence No.</t>
        </is>
      </c>
      <c r="G4" s="3" t="inlineStr">
        <is>
          <t>Fishing Area (NAFO/PFMA)</t>
        </is>
      </c>
      <c r="H4" s="3" t="inlineStr">
        <is>
          <t>Species</t>
        </is>
      </c>
      <c r="I4" s="3" t="inlineStr">
        <is>
          <t>Gear Type</t>
        </is>
      </c>
      <c r="J4" s="3" t="inlineStr">
        <is>
          <t>Quantity Landed (kg)</t>
        </is>
      </c>
      <c r="K4" s="3" t="inlineStr">
        <is>
          <t>Quota Allocation (kg)</t>
        </is>
      </c>
      <c r="L4" s="3" t="inlineStr">
        <is>
          <t>Quota Remaining (kg)</t>
        </is>
      </c>
      <c r="M4" s="3" t="inlineStr">
        <is>
          <t>% Quota Used</t>
        </is>
      </c>
      <c r="N4" s="3" t="inlineStr">
        <is>
          <t>Unit Price ($/kg)</t>
        </is>
      </c>
      <c r="O4" s="3" t="inlineStr">
        <is>
          <t>Total Value ($)</t>
        </is>
      </c>
      <c r="P4" s="3" t="inlineStr">
        <is>
          <t>Port of Landing</t>
        </is>
      </c>
      <c r="Q4" s="3" t="inlineStr">
        <is>
          <t>Buyer</t>
        </is>
      </c>
      <c r="R4" s="3" t="inlineStr">
        <is>
          <t>Over-Quota Flag</t>
        </is>
      </c>
    </row>
    <row r="5">
      <c r="A5" s="4" t="inlineStr">
        <is>
          <t>TRP-2026-001</t>
        </is>
      </c>
      <c r="B5" s="37" t="inlineStr">
        <is>
          <t>2026-06-02</t>
        </is>
      </c>
      <c r="C5" s="4" t="inlineStr">
        <is>
          <t>Bluenose Spirit</t>
        </is>
      </c>
      <c r="D5" s="4" t="inlineStr">
        <is>
          <t>C118342</t>
        </is>
      </c>
      <c r="E5" s="4" t="inlineStr">
        <is>
          <t>Liam Tremblay</t>
        </is>
      </c>
      <c r="F5" s="4" t="inlineStr">
        <is>
          <t>DFO-2026-0451</t>
        </is>
      </c>
      <c r="G5" s="4" t="inlineStr">
        <is>
          <t>4X</t>
        </is>
      </c>
      <c r="H5" s="4" t="inlineStr">
        <is>
          <t>Atlantic Lobster</t>
        </is>
      </c>
      <c r="I5" s="4" t="inlineStr">
        <is>
          <t>Trap</t>
        </is>
      </c>
      <c r="J5" s="6" t="n">
        <v>850</v>
      </c>
      <c r="K5" s="6" t="n">
        <v>1000</v>
      </c>
      <c r="L5" s="7">
        <f>K5-J5</f>
        <v/>
      </c>
      <c r="M5" s="38">
        <f>IFERROR(J5/K5,0)</f>
        <v/>
      </c>
      <c r="N5" s="39" t="n">
        <v>12.5</v>
      </c>
      <c r="O5" s="40">
        <f>J5*N5</f>
        <v/>
      </c>
      <c r="P5" s="4" t="inlineStr">
        <is>
          <t>Yarmouth NS</t>
        </is>
      </c>
      <c r="Q5" s="4" t="inlineStr">
        <is>
          <t>Clearwater Seafoods</t>
        </is>
      </c>
      <c r="R5" s="11">
        <f>IF(J5&gt;K5,"OVER LIMIT","OK")</f>
        <v/>
      </c>
    </row>
    <row r="6">
      <c r="A6" s="12" t="inlineStr">
        <is>
          <t>TRP-2026-002</t>
        </is>
      </c>
      <c r="B6" s="41" t="inlineStr">
        <is>
          <t>2026-06-05</t>
        </is>
      </c>
      <c r="C6" s="12" t="inlineStr">
        <is>
          <t>Cape Breton Runner</t>
        </is>
      </c>
      <c r="D6" s="12" t="inlineStr">
        <is>
          <t>C119887</t>
        </is>
      </c>
      <c r="E6" s="12" t="inlineStr">
        <is>
          <t>Emma MacDonald</t>
        </is>
      </c>
      <c r="F6" s="12" t="inlineStr">
        <is>
          <t>DFO-2026-0452</t>
        </is>
      </c>
      <c r="G6" s="12" t="inlineStr">
        <is>
          <t>4Vn</t>
        </is>
      </c>
      <c r="H6" s="12" t="inlineStr">
        <is>
          <t>Snow Crab</t>
        </is>
      </c>
      <c r="I6" s="12" t="inlineStr">
        <is>
          <t>Trap</t>
        </is>
      </c>
      <c r="J6" s="6" t="n">
        <v>1200</v>
      </c>
      <c r="K6" s="6" t="n">
        <v>1100</v>
      </c>
      <c r="L6" s="14">
        <f>K6-J6</f>
        <v/>
      </c>
      <c r="M6" s="42">
        <f>IFERROR(J6/K6,0)</f>
        <v/>
      </c>
      <c r="N6" s="39" t="n">
        <v>8.75</v>
      </c>
      <c r="O6" s="43">
        <f>J6*N6</f>
        <v/>
      </c>
      <c r="P6" s="12" t="inlineStr">
        <is>
          <t>Sydney NS</t>
        </is>
      </c>
      <c r="Q6" s="12" t="inlineStr">
        <is>
          <t>Ocean Choice Intl.</t>
        </is>
      </c>
      <c r="R6" s="17">
        <f>IF(J6&gt;K6,"OVER LIMIT","OK")</f>
        <v/>
      </c>
    </row>
    <row r="7">
      <c r="A7" s="4" t="inlineStr">
        <is>
          <t>TRP-2026-003</t>
        </is>
      </c>
      <c r="B7" s="37" t="inlineStr">
        <is>
          <t>2026-06-08</t>
        </is>
      </c>
      <c r="C7" s="4" t="inlineStr">
        <is>
          <t>Pacific Voyager</t>
        </is>
      </c>
      <c r="D7" s="4" t="inlineStr">
        <is>
          <t>C220154</t>
        </is>
      </c>
      <c r="E7" s="4" t="inlineStr">
        <is>
          <t>Noah Fisher</t>
        </is>
      </c>
      <c r="F7" s="4" t="inlineStr">
        <is>
          <t>DFO-2026-0453</t>
        </is>
      </c>
      <c r="G7" s="4" t="inlineStr">
        <is>
          <t>PFMA 12</t>
        </is>
      </c>
      <c r="H7" s="4" t="inlineStr">
        <is>
          <t>Pacific Halibut</t>
        </is>
      </c>
      <c r="I7" s="4" t="inlineStr">
        <is>
          <t>Longline</t>
        </is>
      </c>
      <c r="J7" s="6" t="n">
        <v>430</v>
      </c>
      <c r="K7" s="6" t="n">
        <v>600</v>
      </c>
      <c r="L7" s="7">
        <f>K7-J7</f>
        <v/>
      </c>
      <c r="M7" s="38">
        <f>IFERROR(J7/K7,0)</f>
        <v/>
      </c>
      <c r="N7" s="39" t="n">
        <v>15.2</v>
      </c>
      <c r="O7" s="40">
        <f>J7*N7</f>
        <v/>
      </c>
      <c r="P7" s="4" t="inlineStr">
        <is>
          <t>Prince Rupert BC</t>
        </is>
      </c>
      <c r="Q7" s="4" t="inlineStr">
        <is>
          <t>Coastal Seafoods Ltd.</t>
        </is>
      </c>
      <c r="R7" s="11">
        <f>IF(J7&gt;K7,"OVER LIMIT","OK")</f>
        <v/>
      </c>
    </row>
    <row r="8">
      <c r="A8" s="12" t="inlineStr">
        <is>
          <t>TRP-2026-004</t>
        </is>
      </c>
      <c r="B8" s="41" t="inlineStr">
        <is>
          <t>2026-06-12</t>
        </is>
      </c>
      <c r="C8" s="12" t="inlineStr">
        <is>
          <t>Fundy Wave</t>
        </is>
      </c>
      <c r="D8" s="12" t="inlineStr">
        <is>
          <t>C118675</t>
        </is>
      </c>
      <c r="E8" s="12" t="inlineStr">
        <is>
          <t>Olivia Boudreau</t>
        </is>
      </c>
      <c r="F8" s="12" t="inlineStr">
        <is>
          <t>DFO-2026-0454</t>
        </is>
      </c>
      <c r="G8" s="12" t="inlineStr">
        <is>
          <t>4W</t>
        </is>
      </c>
      <c r="H8" s="12" t="inlineStr">
        <is>
          <t>Atlantic Herring</t>
        </is>
      </c>
      <c r="I8" s="12" t="inlineStr">
        <is>
          <t>Seine</t>
        </is>
      </c>
      <c r="J8" s="6" t="n">
        <v>3200</v>
      </c>
      <c r="K8" s="6" t="n">
        <v>3000</v>
      </c>
      <c r="L8" s="14">
        <f>K8-J8</f>
        <v/>
      </c>
      <c r="M8" s="42">
        <f>IFERROR(J8/K8,0)</f>
        <v/>
      </c>
      <c r="N8" s="39" t="n">
        <v>0.65</v>
      </c>
      <c r="O8" s="43">
        <f>J8*N8</f>
        <v/>
      </c>
      <c r="P8" s="12" t="inlineStr">
        <is>
          <t>Digby NS</t>
        </is>
      </c>
      <c r="Q8" s="12" t="inlineStr">
        <is>
          <t>Scotia Fisheries Co-op</t>
        </is>
      </c>
      <c r="R8" s="17">
        <f>IF(J8&gt;K8,"OVER LIMIT","OK")</f>
        <v/>
      </c>
    </row>
    <row r="9">
      <c r="A9" s="4" t="inlineStr">
        <is>
          <t>TRP-2026-005</t>
        </is>
      </c>
      <c r="B9" s="37" t="inlineStr">
        <is>
          <t>2026-06-16</t>
        </is>
      </c>
      <c r="C9" s="4" t="inlineStr">
        <is>
          <t>Grand Banks Glory</t>
        </is>
      </c>
      <c r="D9" s="4" t="inlineStr">
        <is>
          <t>C305521</t>
        </is>
      </c>
      <c r="E9" s="4" t="inlineStr">
        <is>
          <t>Lucas Chiasson</t>
        </is>
      </c>
      <c r="F9" s="4" t="inlineStr">
        <is>
          <t>DFO-2026-0455</t>
        </is>
      </c>
      <c r="G9" s="4" t="inlineStr">
        <is>
          <t>3Ps</t>
        </is>
      </c>
      <c r="H9" s="4" t="inlineStr">
        <is>
          <t>Atlantic Cod</t>
        </is>
      </c>
      <c r="I9" s="4" t="inlineStr">
        <is>
          <t>Gillnet</t>
        </is>
      </c>
      <c r="J9" s="6" t="n">
        <v>610</v>
      </c>
      <c r="K9" s="6" t="n">
        <v>800</v>
      </c>
      <c r="L9" s="7">
        <f>K9-J9</f>
        <v/>
      </c>
      <c r="M9" s="38">
        <f>IFERROR(J9/K9,0)</f>
        <v/>
      </c>
      <c r="N9" s="39" t="n">
        <v>4.1</v>
      </c>
      <c r="O9" s="40">
        <f>J9*N9</f>
        <v/>
      </c>
      <c r="P9" s="4" t="inlineStr">
        <is>
          <t>St. John's NL</t>
        </is>
      </c>
      <c r="Q9" s="4" t="inlineStr">
        <is>
          <t>Fogo Island Co-op</t>
        </is>
      </c>
      <c r="R9" s="11">
        <f>IF(J9&gt;K9,"OVER LIMIT","OK")</f>
        <v/>
      </c>
    </row>
    <row r="10">
      <c r="A10" s="12" t="inlineStr">
        <is>
          <t>TRP-2026-006</t>
        </is>
      </c>
      <c r="B10" s="41" t="inlineStr">
        <is>
          <t>2026-06-20</t>
        </is>
      </c>
      <c r="C10" s="12" t="inlineStr">
        <is>
          <t>Salish Explorer</t>
        </is>
      </c>
      <c r="D10" s="12" t="inlineStr">
        <is>
          <t>C220987</t>
        </is>
      </c>
      <c r="E10" s="12" t="inlineStr">
        <is>
          <t>Sophie Leblanc</t>
        </is>
      </c>
      <c r="F10" s="12" t="inlineStr">
        <is>
          <t>DFO-2026-0456</t>
        </is>
      </c>
      <c r="G10" s="12" t="inlineStr">
        <is>
          <t>PFMA 29</t>
        </is>
      </c>
      <c r="H10" s="12" t="inlineStr">
        <is>
          <t>Sockeye Salmon</t>
        </is>
      </c>
      <c r="I10" s="12" t="inlineStr">
        <is>
          <t>Gillnet</t>
        </is>
      </c>
      <c r="J10" s="6" t="n">
        <v>275</v>
      </c>
      <c r="K10" s="6" t="n">
        <v>250</v>
      </c>
      <c r="L10" s="14">
        <f>K10-J10</f>
        <v/>
      </c>
      <c r="M10" s="42">
        <f>IFERROR(J10/K10,0)</f>
        <v/>
      </c>
      <c r="N10" s="39" t="n">
        <v>9.4</v>
      </c>
      <c r="O10" s="43">
        <f>J10*N10</f>
        <v/>
      </c>
      <c r="P10" s="12" t="inlineStr">
        <is>
          <t>Steveston BC</t>
        </is>
      </c>
      <c r="Q10" s="12" t="inlineStr">
        <is>
          <t>BC Packers</t>
        </is>
      </c>
      <c r="R10" s="17">
        <f>IF(J10&gt;K10,"OVER LIMIT","OK")</f>
        <v/>
      </c>
    </row>
    <row r="11">
      <c r="A11" s="4" t="inlineStr">
        <is>
          <t>TRP-2026-007</t>
        </is>
      </c>
      <c r="B11" s="37" t="inlineStr">
        <is>
          <t>2026-06-24</t>
        </is>
      </c>
      <c r="C11" s="4" t="inlineStr">
        <is>
          <t>Cabot Mariner</t>
        </is>
      </c>
      <c r="D11" s="4" t="inlineStr">
        <is>
          <t>C118903</t>
        </is>
      </c>
      <c r="E11" s="4" t="inlineStr">
        <is>
          <t>Mathieu Arsenault</t>
        </is>
      </c>
      <c r="F11" s="4" t="inlineStr">
        <is>
          <t>DFO-2026-0457</t>
        </is>
      </c>
      <c r="G11" s="4" t="inlineStr">
        <is>
          <t>4X</t>
        </is>
      </c>
      <c r="H11" s="4" t="inlineStr">
        <is>
          <t>Sea Scallop</t>
        </is>
      </c>
      <c r="I11" s="4" t="inlineStr">
        <is>
          <t>Dredge</t>
        </is>
      </c>
      <c r="J11" s="6" t="n">
        <v>540</v>
      </c>
      <c r="K11" s="6" t="n">
        <v>700</v>
      </c>
      <c r="L11" s="7">
        <f>K11-J11</f>
        <v/>
      </c>
      <c r="M11" s="38">
        <f>IFERROR(J11/K11,0)</f>
        <v/>
      </c>
      <c r="N11" s="39" t="n">
        <v>18</v>
      </c>
      <c r="O11" s="40">
        <f>J11*N11</f>
        <v/>
      </c>
      <c r="P11" s="4" t="inlineStr">
        <is>
          <t>Lunenburg NS</t>
        </is>
      </c>
      <c r="Q11" s="4" t="inlineStr">
        <is>
          <t>Clearwater Seafoods</t>
        </is>
      </c>
      <c r="R11" s="11">
        <f>IF(J11&gt;K11,"OVER LIMIT","OK")</f>
        <v/>
      </c>
    </row>
    <row r="12">
      <c r="A12" s="12" t="inlineStr">
        <is>
          <t>TRP-2026-008</t>
        </is>
      </c>
      <c r="B12" s="41" t="inlineStr">
        <is>
          <t>2026-06-29</t>
        </is>
      </c>
      <c r="C12" s="12" t="inlineStr">
        <is>
          <t>Northern Catch</t>
        </is>
      </c>
      <c r="D12" s="12" t="inlineStr">
        <is>
          <t>C220455</t>
        </is>
      </c>
      <c r="E12" s="12" t="inlineStr">
        <is>
          <t>Chloe Nguyen</t>
        </is>
      </c>
      <c r="F12" s="12" t="inlineStr">
        <is>
          <t>DFO-2026-0458</t>
        </is>
      </c>
      <c r="G12" s="12" t="inlineStr">
        <is>
          <t>PFMA 23</t>
        </is>
      </c>
      <c r="H12" s="12" t="inlineStr">
        <is>
          <t>Northern Shrimp</t>
        </is>
      </c>
      <c r="I12" s="12" t="inlineStr">
        <is>
          <t>Trawl</t>
        </is>
      </c>
      <c r="J12" s="6" t="n">
        <v>980</v>
      </c>
      <c r="K12" s="6" t="n">
        <v>950</v>
      </c>
      <c r="L12" s="14">
        <f>K12-J12</f>
        <v/>
      </c>
      <c r="M12" s="42">
        <f>IFERROR(J12/K12,0)</f>
        <v/>
      </c>
      <c r="N12" s="39" t="n">
        <v>6.3</v>
      </c>
      <c r="O12" s="43">
        <f>J12*N12</f>
        <v/>
      </c>
      <c r="P12" s="12" t="inlineStr">
        <is>
          <t>Tofino BC</t>
        </is>
      </c>
      <c r="Q12" s="12" t="inlineStr">
        <is>
          <t>Pacific Prime Seafood</t>
        </is>
      </c>
      <c r="R12" s="17">
        <f>IF(J12&gt;K12,"OVER LIMIT","OK")</f>
        <v/>
      </c>
    </row>
    <row r="13">
      <c r="A13" s="4" t="inlineStr">
        <is>
          <t>TRP-2026-009</t>
        </is>
      </c>
      <c r="B13" s="37" t="inlineStr">
        <is>
          <t>2026-07-04</t>
        </is>
      </c>
      <c r="C13" s="4" t="inlineStr">
        <is>
          <t>Nova Star</t>
        </is>
      </c>
      <c r="D13" s="4" t="inlineStr">
        <is>
          <t>C118211</t>
        </is>
      </c>
      <c r="E13" s="4" t="inlineStr">
        <is>
          <t>Benjamin Cormier</t>
        </is>
      </c>
      <c r="F13" s="4" t="inlineStr">
        <is>
          <t>DFO-2026-0459</t>
        </is>
      </c>
      <c r="G13" s="4" t="inlineStr">
        <is>
          <t>4Vn</t>
        </is>
      </c>
      <c r="H13" s="4" t="inlineStr">
        <is>
          <t>Snow Crab</t>
        </is>
      </c>
      <c r="I13" s="4" t="inlineStr">
        <is>
          <t>Trap</t>
        </is>
      </c>
      <c r="J13" s="6" t="n">
        <v>1050</v>
      </c>
      <c r="K13" s="6" t="n">
        <v>1100</v>
      </c>
      <c r="L13" s="7">
        <f>K13-J13</f>
        <v/>
      </c>
      <c r="M13" s="38">
        <f>IFERROR(J13/K13,0)</f>
        <v/>
      </c>
      <c r="N13" s="39" t="n">
        <v>8.9</v>
      </c>
      <c r="O13" s="40">
        <f>J13*N13</f>
        <v/>
      </c>
      <c r="P13" s="4" t="inlineStr">
        <is>
          <t>Halifax NS</t>
        </is>
      </c>
      <c r="Q13" s="4" t="inlineStr">
        <is>
          <t>Ocean Choice Intl.</t>
        </is>
      </c>
      <c r="R13" s="11">
        <f>IF(J13&gt;K13,"OVER LIMIT","OK")</f>
        <v/>
      </c>
    </row>
    <row r="14">
      <c r="A14" s="12" t="inlineStr">
        <is>
          <t>TRP-2026-010</t>
        </is>
      </c>
      <c r="B14" s="41" t="inlineStr">
        <is>
          <t>2026-07-09</t>
        </is>
      </c>
      <c r="C14" s="12" t="inlineStr">
        <is>
          <t>Atlantic Pride</t>
        </is>
      </c>
      <c r="D14" s="12" t="inlineStr">
        <is>
          <t>C305874</t>
        </is>
      </c>
      <c r="E14" s="12" t="inlineStr">
        <is>
          <t>Ava Richardson</t>
        </is>
      </c>
      <c r="F14" s="12" t="inlineStr">
        <is>
          <t>DFO-2026-0460</t>
        </is>
      </c>
      <c r="G14" s="12" t="inlineStr">
        <is>
          <t>3Ps</t>
        </is>
      </c>
      <c r="H14" s="12" t="inlineStr">
        <is>
          <t>Atlantic Mackerel</t>
        </is>
      </c>
      <c r="I14" s="12" t="inlineStr">
        <is>
          <t>Seine</t>
        </is>
      </c>
      <c r="J14" s="6" t="n">
        <v>1800</v>
      </c>
      <c r="K14" s="6" t="n">
        <v>1600</v>
      </c>
      <c r="L14" s="14">
        <f>K14-J14</f>
        <v/>
      </c>
      <c r="M14" s="42">
        <f>IFERROR(J14/K14,0)</f>
        <v/>
      </c>
      <c r="N14" s="39" t="n">
        <v>1.15</v>
      </c>
      <c r="O14" s="43">
        <f>J14*N14</f>
        <v/>
      </c>
      <c r="P14" s="12" t="inlineStr">
        <is>
          <t>North Sydney NS</t>
        </is>
      </c>
      <c r="Q14" s="12" t="inlineStr">
        <is>
          <t>Scotia Fisheries Co-op</t>
        </is>
      </c>
      <c r="R14" s="17">
        <f>IF(J14&gt;K14,"OVER LIMIT","OK")</f>
        <v/>
      </c>
    </row>
    <row r="15">
      <c r="A15" s="18" t="inlineStr">
        <is>
          <t>TOTAL / AVERAGE</t>
        </is>
      </c>
      <c r="B15" s="25" t="n"/>
      <c r="C15" s="25" t="n"/>
      <c r="D15" s="25" t="n"/>
      <c r="E15" s="25" t="n"/>
      <c r="F15" s="25" t="n"/>
      <c r="G15" s="25" t="n"/>
      <c r="H15" s="25" t="n"/>
      <c r="I15" s="26" t="n"/>
      <c r="J15" s="20">
        <f>SUM(J5:J14)</f>
        <v/>
      </c>
      <c r="K15" s="20">
        <f>SUM(K5:K14)</f>
        <v/>
      </c>
      <c r="L15" s="20">
        <f>SUM(L5:L14)</f>
        <v/>
      </c>
      <c r="M15" s="44">
        <f>IFERROR(AVERAGE(M5:M14),0)</f>
        <v/>
      </c>
      <c r="N15" s="45">
        <f>IFERROR(AVERAGE(N5:N14),0)</f>
        <v/>
      </c>
      <c r="O15" s="45">
        <f>SUM(O5:O14)</f>
        <v/>
      </c>
      <c r="P15" s="19" t="n"/>
      <c r="Q15" s="19" t="n"/>
      <c r="R15" s="19" t="n"/>
    </row>
    <row r="16"/>
    <row r="17">
      <c r="A17" s="23" t="inlineStr">
        <is>
          <t>Number of Over-Quota Trips:</t>
        </is>
      </c>
      <c r="D17" s="23">
        <f>COUNTIF(R5:R14,"OVER LIMIT")</f>
        <v/>
      </c>
    </row>
    <row r="18">
      <c r="A18" s="23" t="inlineStr">
        <is>
          <t>Number of Trips Within Quota:</t>
        </is>
      </c>
      <c r="D18" s="23">
        <f>COUNTIF(R5:R14,"OK")</f>
        <v/>
      </c>
    </row>
  </sheetData>
  <mergeCells count="3">
    <mergeCell ref="A1:R1"/>
    <mergeCell ref="A2:R2"/>
    <mergeCell ref="A15:I15"/>
  </mergeCells>
  <conditionalFormatting sqref="R5:R14">
    <cfRule type="expression" priority="1" dxfId="0" stopIfTrue="1">
      <formula>R5="OVER LIMIT"</formula>
    </cfRule>
    <cfRule type="expression" priority="2" dxfId="1" stopIfTrue="1">
      <formula>R5="OK"</formula>
    </cfRule>
  </conditionalFormatting>
  <conditionalFormatting sqref="M5:M14">
    <cfRule type="cellIs" priority="3" operator="greaterThan" dxfId="2">
      <formula>0.95</formula>
    </cfRule>
  </conditionalFormatting>
  <dataValidations count="2">
    <dataValidation sqref="H5:H14" showErrorMessage="1" showInputMessage="1" allowBlank="1" type="list">
      <formula1>"Atlantic Lobster,Snow Crab,Pacific Halibut,Atlantic Herring,Atlantic Cod,Sockeye Salmon,Sea Scallop,Northern Shrimp,Atlantic Mackerel"</formula1>
    </dataValidation>
    <dataValidation sqref="I5:I14" showErrorMessage="1" showInputMessage="1" allowBlank="1" type="list">
      <formula1>"Trap,Trawl,Gillnet,Longline,Seine,Dredge"</formula1>
    </dataValidation>
  </dataValidation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F20"/>
  <sheetViews>
    <sheetView workbookViewId="0">
      <selection activeCell="A1" sqref="A1"/>
    </sheetView>
  </sheetViews>
  <sheetFormatPr baseColWidth="8" defaultRowHeight="15"/>
  <cols>
    <col width="26" customWidth="1" min="1" max="1"/>
    <col width="16" customWidth="1" min="2" max="2"/>
    <col width="14" customWidth="1" min="3" max="3"/>
    <col width="14" customWidth="1" min="4" max="4"/>
    <col width="14" customWidth="1" min="5" max="5"/>
    <col width="14" customWidth="1" min="6" max="6"/>
  </cols>
  <sheetData>
    <row r="1">
      <c r="A1" s="1" t="inlineStr">
        <is>
          <t>Catch Log Summary Dashboard</t>
        </is>
      </c>
    </row>
    <row r="2"/>
    <row r="3">
      <c r="A3" s="24" t="inlineStr">
        <is>
          <t>Total Trips Logged</t>
        </is>
      </c>
      <c r="B3" s="25" t="n"/>
      <c r="C3" s="26" t="n"/>
      <c r="D3" s="27" t="n"/>
      <c r="E3" s="26" t="n"/>
    </row>
    <row r="4">
      <c r="A4" s="24" t="inlineStr">
        <is>
          <t>Total Quantity Landed (kg)</t>
        </is>
      </c>
      <c r="B4" s="25" t="n"/>
      <c r="C4" s="26" t="n"/>
      <c r="D4" s="27" t="n"/>
      <c r="E4" s="26" t="n"/>
    </row>
    <row r="5">
      <c r="A5" s="24" t="inlineStr">
        <is>
          <t>Total Landed Value ($)</t>
        </is>
      </c>
      <c r="B5" s="25" t="n"/>
      <c r="C5" s="26" t="n"/>
      <c r="D5" s="27" t="n"/>
      <c r="E5" s="26" t="n"/>
    </row>
    <row r="6">
      <c r="A6" s="24" t="inlineStr">
        <is>
          <t>Average Unit Price ($/kg)</t>
        </is>
      </c>
      <c r="B6" s="25" t="n"/>
      <c r="C6" s="26" t="n"/>
      <c r="D6" s="27" t="n"/>
      <c r="E6" s="26" t="n"/>
    </row>
    <row r="7">
      <c r="A7" s="24" t="inlineStr">
        <is>
          <t>Over-Quota Trips</t>
        </is>
      </c>
      <c r="B7" s="25" t="n"/>
      <c r="C7" s="26" t="n"/>
      <c r="D7" s="27" t="n"/>
      <c r="E7" s="26" t="n"/>
    </row>
    <row r="8">
      <c r="A8" s="24" t="inlineStr">
        <is>
          <t>Compliant Trips</t>
        </is>
      </c>
      <c r="B8" s="25" t="n"/>
      <c r="C8" s="26" t="n"/>
      <c r="D8" s="27" t="n"/>
      <c r="E8" s="26" t="n"/>
    </row>
    <row r="9"/>
    <row r="10"/>
    <row r="11">
      <c r="A11" s="3" t="inlineStr">
        <is>
          <t>Species</t>
        </is>
      </c>
      <c r="B11" s="3" t="inlineStr">
        <is>
          <t>Total Landed (kg)</t>
        </is>
      </c>
      <c r="C11" s="3" t="inlineStr">
        <is>
          <t>Total Value ($)</t>
        </is>
      </c>
    </row>
    <row r="12">
      <c r="A12" s="28" t="inlineStr">
        <is>
          <t>Atlantic Lobster</t>
        </is>
      </c>
      <c r="B12" s="29">
        <f>SUMIF('Catch Log'!$H$5:$H$14,A12,'Catch Log'!$J$5:$J$14)</f>
        <v/>
      </c>
      <c r="C12" s="46">
        <f>SUMIF('Catch Log'!$H$5:$H$14,A12,'Catch Log'!$O$5:$O$14)</f>
        <v/>
      </c>
    </row>
    <row r="13">
      <c r="A13" s="31" t="inlineStr">
        <is>
          <t>Snow Crab</t>
        </is>
      </c>
      <c r="B13" s="32">
        <f>SUMIF('Catch Log'!$H$5:$H$14,A13,'Catch Log'!$J$5:$J$14)</f>
        <v/>
      </c>
      <c r="C13" s="47">
        <f>SUMIF('Catch Log'!$H$5:$H$14,A13,'Catch Log'!$O$5:$O$14)</f>
        <v/>
      </c>
    </row>
    <row r="14">
      <c r="A14" s="28" t="inlineStr">
        <is>
          <t>Pacific Halibut</t>
        </is>
      </c>
      <c r="B14" s="29">
        <f>SUMIF('Catch Log'!$H$5:$H$14,A14,'Catch Log'!$J$5:$J$14)</f>
        <v/>
      </c>
      <c r="C14" s="46">
        <f>SUMIF('Catch Log'!$H$5:$H$14,A14,'Catch Log'!$O$5:$O$14)</f>
        <v/>
      </c>
    </row>
    <row r="15">
      <c r="A15" s="31" t="inlineStr">
        <is>
          <t>Atlantic Herring</t>
        </is>
      </c>
      <c r="B15" s="32">
        <f>SUMIF('Catch Log'!$H$5:$H$14,A15,'Catch Log'!$J$5:$J$14)</f>
        <v/>
      </c>
      <c r="C15" s="47">
        <f>SUMIF('Catch Log'!$H$5:$H$14,A15,'Catch Log'!$O$5:$O$14)</f>
        <v/>
      </c>
    </row>
    <row r="16">
      <c r="A16" s="28" t="inlineStr">
        <is>
          <t>Atlantic Cod</t>
        </is>
      </c>
      <c r="B16" s="29">
        <f>SUMIF('Catch Log'!$H$5:$H$14,A16,'Catch Log'!$J$5:$J$14)</f>
        <v/>
      </c>
      <c r="C16" s="46">
        <f>SUMIF('Catch Log'!$H$5:$H$14,A16,'Catch Log'!$O$5:$O$14)</f>
        <v/>
      </c>
    </row>
    <row r="17">
      <c r="A17" s="31" t="inlineStr">
        <is>
          <t>Sockeye Salmon</t>
        </is>
      </c>
      <c r="B17" s="32">
        <f>SUMIF('Catch Log'!$H$5:$H$14,A17,'Catch Log'!$J$5:$J$14)</f>
        <v/>
      </c>
      <c r="C17" s="47">
        <f>SUMIF('Catch Log'!$H$5:$H$14,A17,'Catch Log'!$O$5:$O$14)</f>
        <v/>
      </c>
    </row>
    <row r="18">
      <c r="A18" s="28" t="inlineStr">
        <is>
          <t>Sea Scallop</t>
        </is>
      </c>
      <c r="B18" s="29">
        <f>SUMIF('Catch Log'!$H$5:$H$14,A18,'Catch Log'!$J$5:$J$14)</f>
        <v/>
      </c>
      <c r="C18" s="46">
        <f>SUMIF('Catch Log'!$H$5:$H$14,A18,'Catch Log'!$O$5:$O$14)</f>
        <v/>
      </c>
    </row>
    <row r="19">
      <c r="A19" s="31" t="inlineStr">
        <is>
          <t>Northern Shrimp</t>
        </is>
      </c>
      <c r="B19" s="32">
        <f>SUMIF('Catch Log'!$H$5:$H$14,A19,'Catch Log'!$J$5:$J$14)</f>
        <v/>
      </c>
      <c r="C19" s="47">
        <f>SUMIF('Catch Log'!$H$5:$H$14,A19,'Catch Log'!$O$5:$O$14)</f>
        <v/>
      </c>
    </row>
    <row r="20">
      <c r="A20" s="28" t="inlineStr">
        <is>
          <t>Atlantic Mackerel</t>
        </is>
      </c>
      <c r="B20" s="29">
        <f>SUMIF('Catch Log'!$H$5:$H$14,A20,'Catch Log'!$J$5:$J$14)</f>
        <v/>
      </c>
      <c r="C20" s="46">
        <f>SUMIF('Catch Log'!$H$5:$H$14,A20,'Catch Log'!$O$5:$O$14)</f>
        <v/>
      </c>
    </row>
  </sheetData>
  <mergeCells count="13">
    <mergeCell ref="A1:F1"/>
    <mergeCell ref="A3:C3"/>
    <mergeCell ref="D3:E3"/>
    <mergeCell ref="A4:C4"/>
    <mergeCell ref="D4:E4"/>
    <mergeCell ref="A5:C5"/>
    <mergeCell ref="D5:E5"/>
    <mergeCell ref="A6:C6"/>
    <mergeCell ref="D6:E6"/>
    <mergeCell ref="A7:C7"/>
    <mergeCell ref="D7:E7"/>
    <mergeCell ref="A8:C8"/>
    <mergeCell ref="D8:E8"/>
  </mergeCells>
  <pageMargins left="0.75" right="0.75" top="1" bottom="1" header="0.5" footer="0.5"/>
  <drawing xmlns:r="http://schemas.openxmlformats.org/officeDocument/2006/relationships" r:id="rId1"/>
</worksheet>
</file>

<file path=xl/worksheets/sheet3.xml><?xml version="1.0" encoding="utf-8"?>
<worksheet xmlns="http://schemas.openxmlformats.org/spreadsheetml/2006/main">
  <sheetPr>
    <outlinePr summaryBelow="1" summaryRight="1"/>
    <pageSetUpPr/>
  </sheetPr>
  <dimension ref="A1:B14"/>
  <sheetViews>
    <sheetView workbookViewId="0">
      <selection activeCell="A1" sqref="A1"/>
    </sheetView>
  </sheetViews>
  <sheetFormatPr baseColWidth="8" defaultRowHeight="15"/>
  <cols>
    <col width="26" customWidth="1" min="1" max="1"/>
    <col width="95" customWidth="1" min="2" max="2"/>
  </cols>
  <sheetData>
    <row r="1">
      <c r="A1" s="1" t="inlineStr">
        <is>
          <t>Instructions &amp; Notes — DFO Commercial Fishing Catch Log</t>
        </is>
      </c>
    </row>
    <row r="2"/>
    <row r="3">
      <c r="A3" s="34" t="inlineStr">
        <is>
          <t>Topic</t>
        </is>
      </c>
      <c r="B3" s="34" t="inlineStr">
        <is>
          <t>Details</t>
        </is>
      </c>
    </row>
    <row r="4" ht="32" customHeight="1">
      <c r="A4" s="35" t="inlineStr">
        <is>
          <t>Purpose</t>
        </is>
      </c>
      <c r="B4" s="4" t="inlineStr">
        <is>
          <t>This workbook is a template for recording commercial fishing catch data for submission to Fisheries and Oceans Canada (DFO), consistent with licence conditions and hail/logbook reporting requirements.</t>
        </is>
      </c>
    </row>
    <row r="5" ht="32" customHeight="1">
      <c r="A5" s="36" t="inlineStr">
        <is>
          <t>Catch Log sheet</t>
        </is>
      </c>
      <c r="B5" s="12" t="inlineStr">
        <is>
          <t>Enter one row per fishing trip. Pale yellow cells (Quantity Landed, Quota Allocation, Unit Price) are editable inputs; all other calculated columns update automatically.</t>
        </is>
      </c>
    </row>
    <row r="6" ht="32" customHeight="1">
      <c r="A6" s="35" t="inlineStr">
        <is>
          <t>Trip ID</t>
        </is>
      </c>
      <c r="B6" s="4" t="inlineStr">
        <is>
          <t>Unique identifier for each trip, e.g. TRP-2026-001. Keep sequential for audit purposes.</t>
        </is>
      </c>
    </row>
    <row r="7" ht="32" customHeight="1">
      <c r="A7" s="36" t="inlineStr">
        <is>
          <t>Fishing Area (NAFO/PFMA)</t>
        </is>
      </c>
      <c r="B7" s="12" t="inlineStr">
        <is>
          <t>Use the applicable Northwest Atlantic Fisheries Organization (NAFO) division (e.g. 4X, 4Vn, 3Ps) for Atlantic Canada or Pacific Fishery Management Area (PFMA) code for the Pacific coast, matching your DFO licence conditions.</t>
        </is>
      </c>
    </row>
    <row r="8" ht="32" customHeight="1">
      <c r="A8" s="35" t="inlineStr">
        <is>
          <t>Quota Remaining (kg)</t>
        </is>
      </c>
      <c r="B8" s="4" t="inlineStr">
        <is>
          <t>Calculated as Quota Allocation minus Quantity Landed for that trip. Review cumulative quota usage against your licence conditions separately if quota is tracked per season.</t>
        </is>
      </c>
    </row>
    <row r="9" ht="32" customHeight="1">
      <c r="A9" s="36" t="inlineStr">
        <is>
          <t>% Quota Used</t>
        </is>
      </c>
      <c r="B9" s="12" t="inlineStr">
        <is>
          <t>Quantity Landed divided by Quota Allocation for the trip, shown as a percentage. Cells above 95% are highlighted for attention.</t>
        </is>
      </c>
    </row>
    <row r="10" ht="32" customHeight="1">
      <c r="A10" s="35" t="inlineStr">
        <is>
          <t>Over-Quota Flag</t>
        </is>
      </c>
      <c r="B10" s="4" t="inlineStr">
        <is>
          <t>Automatically shows OVER LIMIT (highlighted red) when Quantity Landed exceeds Quota Allocation, or OK (highlighted green) otherwise.</t>
        </is>
      </c>
    </row>
    <row r="11" ht="32" customHeight="1">
      <c r="A11" s="36" t="inlineStr">
        <is>
          <t>Total Value ($)</t>
        </is>
      </c>
      <c r="B11" s="12" t="inlineStr">
        <is>
          <t>Calculated as Quantity Landed multiplied by Unit Price ($/kg).</t>
        </is>
      </c>
    </row>
    <row r="12" ht="32" customHeight="1">
      <c r="A12" s="35" t="inlineStr">
        <is>
          <t>Summary Dashboard sheet</t>
        </is>
      </c>
      <c r="B12" s="4" t="inlineStr">
        <is>
          <t>Provides key performance indicators, a species-level aggregation table using SUMIF formulas, and charts summarizing landed quantity, value share, and per-trip value trends.</t>
        </is>
      </c>
    </row>
    <row r="13" ht="32" customHeight="1">
      <c r="A13" s="36" t="inlineStr">
        <is>
          <t>Data validation</t>
        </is>
      </c>
      <c r="B13" s="12" t="inlineStr">
        <is>
          <t>Species and Gear Type columns use dropdown lists to keep entries consistent for reporting and analysis.</t>
        </is>
      </c>
    </row>
    <row r="14" ht="32" customHeight="1">
      <c r="A14" s="35" t="inlineStr">
        <is>
          <t>Compliance reminder</t>
        </is>
      </c>
      <c r="B14" s="4" t="inlineStr">
        <is>
          <t>This template supports internal record-keeping only. Always submit official hail reports, logbooks, and dockside monitoring records as required under your DFO commercial fishing licence conditions.</t>
        </is>
      </c>
    </row>
  </sheetData>
  <mergeCells count="1">
    <mergeCell ref="A1:B1"/>
  </mergeCells>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2026-07-21T13:57:16Z</dcterms:created>
  <dcterms:modified xmlns:dcterms="http://purl.org/dc/terms/" xmlns:xsi="http://www.w3.org/2001/XMLSchema-instance" xsi:type="dcterms:W3CDTF">2026-07-21T13:57:16Z</dcterms:modified>
</cp:coreProperties>
</file>