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mittances"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definedName name="_xlnm._FilterDatabase" localSheetId="0" hidden="1">'Remittances'!$A$1:$Q$1</definedName>
  </definedNames>
  <calcPr calcId="124519" fullCalcOnLoad="1"/>
</workbook>
</file>

<file path=xl/styles.xml><?xml version="1.0" encoding="utf-8"?>
<styleSheet xmlns="http://schemas.openxmlformats.org/spreadsheetml/2006/main">
  <numFmts count="2">
    <numFmt numFmtId="164" formatCode="YYYY-MM-DD"/>
    <numFmt numFmtId="165" formatCode="$#,##0.00"/>
  </numFmts>
  <fonts count="8">
    <font>
      <name val="Calibri"/>
      <family val="2"/>
      <color theme="1"/>
      <sz val="11"/>
      <scheme val="minor"/>
    </font>
    <font>
      <name val="Calibri"/>
      <b val="1"/>
      <color rgb="00FFFFFF"/>
      <sz val="11"/>
    </font>
    <font>
      <name val="Calibri"/>
      <sz val="11"/>
    </font>
    <font>
      <name val="Calibri"/>
      <b val="1"/>
      <color rgb="001E293B"/>
      <sz val="14"/>
    </font>
    <font>
      <name val="Calibri"/>
      <b val="1"/>
      <sz val="11"/>
    </font>
    <font>
      <name val="Calibri"/>
      <b val="1"/>
      <color rgb="000F766E"/>
      <sz val="13"/>
    </font>
    <font>
      <name val="Calibri"/>
      <b val="1"/>
      <color rgb="00DC2626"/>
      <sz val="13"/>
    </font>
    <font>
      <name val="Calibri"/>
      <i val="1"/>
      <color rgb="0092400E"/>
      <sz val="10"/>
    </font>
  </fonts>
  <fills count="8">
    <fill>
      <patternFill/>
    </fill>
    <fill>
      <patternFill patternType="gray125"/>
    </fill>
    <fill>
      <patternFill patternType="solid">
        <fgColor rgb="001E293B"/>
      </patternFill>
    </fill>
    <fill>
      <patternFill patternType="solid">
        <fgColor rgb="00F0FDFA"/>
      </patternFill>
    </fill>
    <fill>
      <patternFill patternType="solid">
        <fgColor rgb="00FFFBEB"/>
      </patternFill>
    </fill>
    <fill>
      <patternFill patternType="solid">
        <fgColor rgb="00FFFFFF"/>
      </patternFill>
    </fill>
    <fill>
      <patternFill patternType="solid">
        <fgColor rgb="000F766E"/>
      </patternFill>
    </fill>
    <fill>
      <patternFill patternType="solid">
        <fgColor rgb="00FEF9C3"/>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9">
    <xf numFmtId="0" fontId="0" fillId="0" borderId="0" pivotButton="0" quotePrefix="0" xfId="0"/>
    <xf numFmtId="0" fontId="1" fillId="2" borderId="1" applyAlignment="1" pivotButton="0" quotePrefix="0" xfId="0">
      <alignment horizontal="center" vertical="center"/>
    </xf>
    <xf numFmtId="164" fontId="2" fillId="3" borderId="1" applyAlignment="1" pivotButton="0" quotePrefix="0" xfId="0">
      <alignment horizontal="center" vertical="center"/>
    </xf>
    <xf numFmtId="0" fontId="2" fillId="3" borderId="1" applyAlignment="1" pivotButton="0" quotePrefix="0" xfId="0">
      <alignment horizontal="left" vertical="center"/>
    </xf>
    <xf numFmtId="0" fontId="2" fillId="3" borderId="1" applyAlignment="1" pivotButton="0" quotePrefix="0" xfId="0">
      <alignment horizontal="center" vertical="center"/>
    </xf>
    <xf numFmtId="165" fontId="2" fillId="4" borderId="1" applyAlignment="1" pivotButton="0" quotePrefix="0" xfId="0">
      <alignment horizontal="left" vertical="center"/>
    </xf>
    <xf numFmtId="165" fontId="2" fillId="3" borderId="1" applyAlignment="1" pivotButton="0" quotePrefix="0" xfId="0">
      <alignment horizontal="left" vertical="center"/>
    </xf>
    <xf numFmtId="165" fontId="2" fillId="3" borderId="1" applyAlignment="1" pivotButton="0" quotePrefix="0" xfId="0">
      <alignment horizontal="center" vertical="center"/>
    </xf>
    <xf numFmtId="0" fontId="2" fillId="4" borderId="1" applyAlignment="1" pivotButton="0" quotePrefix="0" xfId="0">
      <alignment horizontal="left" vertical="center"/>
    </xf>
    <xf numFmtId="164" fontId="2" fillId="5" borderId="1" applyAlignment="1" pivotButton="0" quotePrefix="0" xfId="0">
      <alignment horizontal="center" vertical="center"/>
    </xf>
    <xf numFmtId="0" fontId="2" fillId="5" borderId="1" applyAlignment="1" pivotButton="0" quotePrefix="0" xfId="0">
      <alignment horizontal="left" vertical="center"/>
    </xf>
    <xf numFmtId="0" fontId="2" fillId="5" borderId="1" applyAlignment="1" pivotButton="0" quotePrefix="0" xfId="0">
      <alignment horizontal="center" vertical="center"/>
    </xf>
    <xf numFmtId="165" fontId="2" fillId="5" borderId="1" applyAlignment="1" pivotButton="0" quotePrefix="0" xfId="0">
      <alignment horizontal="left" vertical="center"/>
    </xf>
    <xf numFmtId="165" fontId="2" fillId="5" borderId="1" applyAlignment="1" pivotButton="0" quotePrefix="0" xfId="0">
      <alignment horizontal="center" vertical="center"/>
    </xf>
    <xf numFmtId="0" fontId="3" fillId="0" borderId="0" applyAlignment="1" pivotButton="0" quotePrefix="0" xfId="0">
      <alignment horizontal="left" vertical="center"/>
    </xf>
    <xf numFmtId="0" fontId="4" fillId="3" borderId="1" applyAlignment="1" pivotButton="0" quotePrefix="0" xfId="0">
      <alignment horizontal="left" vertical="center"/>
    </xf>
    <xf numFmtId="165" fontId="5" fillId="4" borderId="1" applyAlignment="1" pivotButton="0" quotePrefix="0" xfId="0">
      <alignment horizontal="right" vertical="center"/>
    </xf>
    <xf numFmtId="0" fontId="4" fillId="5" borderId="1" applyAlignment="1" pivotButton="0" quotePrefix="0" xfId="0">
      <alignment horizontal="left" vertical="center"/>
    </xf>
    <xf numFmtId="165" fontId="6" fillId="4" borderId="1" applyAlignment="1" pivotButton="0" quotePrefix="0" xfId="0">
      <alignment horizontal="right" vertical="center"/>
    </xf>
    <xf numFmtId="1" fontId="5" fillId="4" borderId="1" applyAlignment="1" pivotButton="0" quotePrefix="0" xfId="0">
      <alignment horizontal="right" vertical="center"/>
    </xf>
    <xf numFmtId="1" fontId="6" fillId="4" borderId="1" applyAlignment="1" pivotButton="0" quotePrefix="0" xfId="0">
      <alignment horizontal="right" vertical="center"/>
    </xf>
    <xf numFmtId="10" fontId="5" fillId="4" borderId="1" applyAlignment="1" pivotButton="0" quotePrefix="0" xfId="0">
      <alignment horizontal="right" vertical="center"/>
    </xf>
    <xf numFmtId="0" fontId="1" fillId="6" borderId="1" pivotButton="0" quotePrefix="0" xfId="0"/>
    <xf numFmtId="0" fontId="2" fillId="5" borderId="1" pivotButton="0" quotePrefix="0" xfId="0"/>
    <xf numFmtId="165" fontId="2" fillId="5" borderId="1" applyAlignment="1" pivotButton="0" quotePrefix="0" xfId="0">
      <alignment horizontal="right" vertical="center"/>
    </xf>
    <xf numFmtId="0" fontId="2" fillId="3" borderId="1" pivotButton="0" quotePrefix="0" xfId="0"/>
    <xf numFmtId="165" fontId="2" fillId="3" borderId="1" applyAlignment="1" pivotButton="0" quotePrefix="0" xfId="0">
      <alignment horizontal="right" vertical="center"/>
    </xf>
    <xf numFmtId="0" fontId="1" fillId="2" borderId="1" applyAlignment="1" pivotButton="0" quotePrefix="0" xfId="0">
      <alignment horizontal="left" vertical="center"/>
    </xf>
    <xf numFmtId="0" fontId="0" fillId="0" borderId="1" pivotButton="0" quotePrefix="0" xfId="0"/>
    <xf numFmtId="0" fontId="2" fillId="5" borderId="1" applyAlignment="1" pivotButton="0" quotePrefix="0" xfId="0">
      <alignment horizontal="left" vertical="center" wrapText="1"/>
    </xf>
    <xf numFmtId="0" fontId="1" fillId="6" borderId="1" applyAlignment="1" pivotButton="0" quotePrefix="0" xfId="0">
      <alignment horizontal="center" vertical="center"/>
    </xf>
    <xf numFmtId="0" fontId="4" fillId="5" borderId="1" applyAlignment="1" pivotButton="0" quotePrefix="0" xfId="0">
      <alignment horizontal="center" vertical="center"/>
    </xf>
    <xf numFmtId="0" fontId="2" fillId="5" borderId="1" applyAlignment="1" pivotButton="0" quotePrefix="0" xfId="0">
      <alignment horizontal="left" wrapText="1"/>
    </xf>
    <xf numFmtId="0" fontId="4" fillId="3" borderId="1" applyAlignment="1" pivotButton="0" quotePrefix="0" xfId="0">
      <alignment horizontal="center" vertical="center"/>
    </xf>
    <xf numFmtId="0" fontId="2" fillId="3" borderId="1" applyAlignment="1" pivotButton="0" quotePrefix="0" xfId="0">
      <alignment horizontal="left" wrapText="1"/>
    </xf>
    <xf numFmtId="0" fontId="1" fillId="2" borderId="1" pivotButton="0" quotePrefix="0" xfId="0"/>
    <xf numFmtId="0" fontId="7" fillId="7"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2">
    <dxf>
      <font>
        <b val="1"/>
        <color rgb="00166534"/>
      </font>
      <fill>
        <patternFill patternType="solid">
          <fgColor rgb="00DCFCE7"/>
        </patternFill>
      </fill>
    </dxf>
    <dxf>
      <font>
        <b val="1"/>
        <color rgb="00DC2626"/>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Monthly Gross Pay vs CPP &amp; EI Deductions</a:t>
            </a:r>
          </a:p>
        </rich>
      </tx>
    </title>
    <plotArea>
      <barChart>
        <barDir val="col"/>
        <grouping val="clustered"/>
        <ser>
          <idx val="0"/>
          <order val="0"/>
          <tx>
            <strRef>
              <f>'Summary Dashboard'!B18</f>
            </strRef>
          </tx>
          <spPr>
            <a:solidFill xmlns:a="http://schemas.openxmlformats.org/drawingml/2006/main">
              <a:srgbClr val="0F766E"/>
            </a:solidFill>
            <a:ln xmlns:a="http://schemas.openxmlformats.org/drawingml/2006/main">
              <a:prstDash val="solid"/>
            </a:ln>
          </spPr>
          <cat>
            <numRef>
              <f>'Summary Dashboard'!$A$19:$A$21</f>
            </numRef>
          </cat>
          <val>
            <numRef>
              <f>'Summary Dashboard'!$B$19:$B$21</f>
            </numRef>
          </val>
        </ser>
        <ser>
          <idx val="1"/>
          <order val="1"/>
          <tx>
            <strRef>
              <f>'Summary Dashboard'!C18</f>
            </strRef>
          </tx>
          <spPr>
            <a:solidFill xmlns:a="http://schemas.openxmlformats.org/drawingml/2006/main">
              <a:srgbClr val="14B8A6"/>
            </a:solidFill>
            <a:ln xmlns:a="http://schemas.openxmlformats.org/drawingml/2006/main">
              <a:prstDash val="solid"/>
            </a:ln>
          </spPr>
          <cat>
            <numRef>
              <f>'Summary Dashboard'!$A$19:$A$21</f>
            </numRef>
          </cat>
          <val>
            <numRef>
              <f>'Summary Dashboard'!$C$19:$C$21</f>
            </numRef>
          </val>
        </ser>
        <ser>
          <idx val="2"/>
          <order val="2"/>
          <tx>
            <strRef>
              <f>'Summary Dashboard'!D18</f>
            </strRef>
          </tx>
          <spPr>
            <a:solidFill xmlns:a="http://schemas.openxmlformats.org/drawingml/2006/main">
              <a:srgbClr val="5EEAD4"/>
            </a:solidFill>
            <a:ln xmlns:a="http://schemas.openxmlformats.org/drawingml/2006/main">
              <a:prstDash val="solid"/>
            </a:ln>
          </spPr>
          <cat>
            <numRef>
              <f>'Summary Dashboard'!$A$19:$A$21</f>
            </numRef>
          </cat>
          <val>
            <numRef>
              <f>'Summary Dashboard'!$D$19:$D$21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CAD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Paid vs Due Remittances</a:t>
            </a:r>
          </a:p>
        </rich>
      </tx>
    </title>
    <plotArea>
      <pieChart>
        <varyColors val="1"/>
        <ser>
          <idx val="0"/>
          <order val="0"/>
          <spPr>
            <a:ln xmlns:a="http://schemas.openxmlformats.org/drawingml/2006/main">
              <a:prstDash val="solid"/>
            </a:ln>
          </spPr>
          <dPt>
            <idx val="0"/>
            <spPr>
              <a:solidFill xmlns:a="http://schemas.openxmlformats.org/drawingml/2006/main">
                <a:srgbClr val="22C55E"/>
              </a:solidFill>
              <a:ln xmlns:a="http://schemas.openxmlformats.org/drawingml/2006/main">
                <a:prstDash val="solid"/>
              </a:ln>
            </spPr>
          </dPt>
          <dPt>
            <idx val="1"/>
            <spPr>
              <a:solidFill xmlns:a="http://schemas.openxmlformats.org/drawingml/2006/main">
                <a:srgbClr val="DC2626"/>
              </a:solidFill>
              <a:ln xmlns:a="http://schemas.openxmlformats.org/drawingml/2006/main">
                <a:prstDash val="solid"/>
              </a:ln>
            </spPr>
          </dPt>
          <val>
            <numRef>
              <f>'Summary Dashboard'!$B$12:$B$13</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22</row>
      <rowOff>0</rowOff>
    </from>
    <ext cx="720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22</row>
      <rowOff>0</rowOff>
    </from>
    <ext cx="504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1"/>
  <sheetViews>
    <sheetView workbookViewId="0">
      <pane ySplit="1" topLeftCell="A2" activePane="bottomLeft" state="frozen"/>
      <selection pane="bottomLeft" activeCell="A1" sqref="A1"/>
    </sheetView>
  </sheetViews>
  <sheetFormatPr baseColWidth="8" defaultRowHeight="15"/>
  <cols>
    <col width="16" customWidth="1" min="1" max="1"/>
    <col width="16" customWidth="1" min="2" max="2"/>
    <col width="14" customWidth="1" min="3" max="3"/>
    <col width="18" customWidth="1" min="4" max="4"/>
    <col width="16" customWidth="1" min="5" max="5"/>
    <col width="10" customWidth="1" min="6" max="6"/>
    <col width="13" customWidth="1" min="7" max="7"/>
    <col width="14" customWidth="1" min="8" max="8"/>
    <col width="14" customWidth="1" min="9" max="9"/>
    <col width="12" customWidth="1" min="10" max="10"/>
    <col width="12" customWidth="1" min="11" max="11"/>
    <col width="16" customWidth="1" min="12" max="12"/>
    <col width="20" customWidth="1" min="13" max="13"/>
    <col width="16" customWidth="1" min="14" max="14"/>
    <col width="18" customWidth="1" min="15" max="15"/>
    <col width="13" customWidth="1" min="16" max="16"/>
    <col width="22" customWidth="1" min="17" max="17"/>
  </cols>
  <sheetData>
    <row r="1" ht="22" customHeight="1">
      <c r="A1" s="1" t="inlineStr">
        <is>
          <t>Pay Period Start</t>
        </is>
      </c>
      <c r="B1" s="1" t="inlineStr">
        <is>
          <t>Pay Period End</t>
        </is>
      </c>
      <c r="C1" s="1" t="inlineStr">
        <is>
          <t>Pay Date</t>
        </is>
      </c>
      <c r="D1" s="1" t="inlineStr">
        <is>
          <t>Employee Name</t>
        </is>
      </c>
      <c r="E1" s="1" t="inlineStr">
        <is>
          <t>City</t>
        </is>
      </c>
      <c r="F1" s="1" t="inlineStr">
        <is>
          <t>Province</t>
        </is>
      </c>
      <c r="G1" s="1" t="inlineStr">
        <is>
          <t>Gross Pay</t>
        </is>
      </c>
      <c r="H1" s="1" t="inlineStr">
        <is>
          <t>CPP Employee</t>
        </is>
      </c>
      <c r="I1" s="1" t="inlineStr">
        <is>
          <t>CPP Employer</t>
        </is>
      </c>
      <c r="J1" s="1" t="inlineStr">
        <is>
          <t>EI Employee</t>
        </is>
      </c>
      <c r="K1" s="1" t="inlineStr">
        <is>
          <t>EI Employer</t>
        </is>
      </c>
      <c r="L1" s="1" t="inlineStr">
        <is>
          <t>Total Deduction</t>
        </is>
      </c>
      <c r="M1" s="1" t="inlineStr">
        <is>
          <t>Remittance Due Date</t>
        </is>
      </c>
      <c r="N1" s="1" t="inlineStr">
        <is>
          <t>Amount Remitted</t>
        </is>
      </c>
      <c r="O1" s="1" t="inlineStr">
        <is>
          <t>Remittance Status</t>
        </is>
      </c>
      <c r="P1" s="1" t="inlineStr">
        <is>
          <t>Balance Due</t>
        </is>
      </c>
      <c r="Q1" s="1" t="inlineStr">
        <is>
          <t>Notes</t>
        </is>
      </c>
    </row>
    <row r="2">
      <c r="A2" s="2" t="inlineStr">
        <is>
          <t>2026-01-01</t>
        </is>
      </c>
      <c r="B2" s="2" t="inlineStr">
        <is>
          <t>2026-01-15</t>
        </is>
      </c>
      <c r="C2" s="2" t="inlineStr">
        <is>
          <t>2026-01-16</t>
        </is>
      </c>
      <c r="D2" s="3" t="inlineStr">
        <is>
          <t>Liam Thompson</t>
        </is>
      </c>
      <c r="E2" s="3" t="inlineStr">
        <is>
          <t>Toronto</t>
        </is>
      </c>
      <c r="F2" s="4" t="inlineStr">
        <is>
          <t>ON</t>
        </is>
      </c>
      <c r="G2" s="5" t="n">
        <v>5200</v>
      </c>
      <c r="H2" s="6" t="n">
        <v>270.4</v>
      </c>
      <c r="I2" s="6" t="n">
        <v>270.4</v>
      </c>
      <c r="J2" s="6" t="n">
        <v>98.8</v>
      </c>
      <c r="K2" s="6" t="n">
        <v>138.32</v>
      </c>
      <c r="L2" s="7">
        <f>SUM(H2,I2,J2,K2)</f>
        <v/>
      </c>
      <c r="M2" s="2" t="inlineStr">
        <is>
          <t>2026-02-15</t>
        </is>
      </c>
      <c r="N2" s="5" t="n">
        <v>5200</v>
      </c>
      <c r="O2" s="4">
        <f>IF(P2&lt;=0,"Paid","Due")</f>
        <v/>
      </c>
      <c r="P2" s="7">
        <f>L2-N2</f>
        <v/>
      </c>
      <c r="Q2" s="8" t="inlineStr"/>
    </row>
    <row r="3">
      <c r="A3" s="9" t="inlineStr">
        <is>
          <t>2026-01-01</t>
        </is>
      </c>
      <c r="B3" s="9" t="inlineStr">
        <is>
          <t>2026-01-15</t>
        </is>
      </c>
      <c r="C3" s="9" t="inlineStr">
        <is>
          <t>2026-01-16</t>
        </is>
      </c>
      <c r="D3" s="10" t="inlineStr">
        <is>
          <t>Emma Tremblay</t>
        </is>
      </c>
      <c r="E3" s="10" t="inlineStr">
        <is>
          <t>Montreal</t>
        </is>
      </c>
      <c r="F3" s="11" t="inlineStr">
        <is>
          <t>QC</t>
        </is>
      </c>
      <c r="G3" s="5" t="n">
        <v>4800</v>
      </c>
      <c r="H3" s="12" t="n">
        <v>249.6</v>
      </c>
      <c r="I3" s="12" t="n">
        <v>249.6</v>
      </c>
      <c r="J3" s="12" t="n">
        <v>91.2</v>
      </c>
      <c r="K3" s="12" t="n">
        <v>127.68</v>
      </c>
      <c r="L3" s="13">
        <f>SUM(H3,I3,J3,K3)</f>
        <v/>
      </c>
      <c r="M3" s="9" t="inlineStr">
        <is>
          <t>2026-02-15</t>
        </is>
      </c>
      <c r="N3" s="5" t="n">
        <v>4800</v>
      </c>
      <c r="O3" s="11">
        <f>IF(P3&lt;=0,"Paid","Due")</f>
        <v/>
      </c>
      <c r="P3" s="13">
        <f>L3-N3</f>
        <v/>
      </c>
      <c r="Q3" s="8" t="inlineStr"/>
    </row>
    <row r="4">
      <c r="A4" s="2" t="inlineStr">
        <is>
          <t>2026-01-16</t>
        </is>
      </c>
      <c r="B4" s="2" t="inlineStr">
        <is>
          <t>2026-01-31</t>
        </is>
      </c>
      <c r="C4" s="2" t="inlineStr">
        <is>
          <t>2026-02-01</t>
        </is>
      </c>
      <c r="D4" s="3" t="inlineStr">
        <is>
          <t>Noah Patel</t>
        </is>
      </c>
      <c r="E4" s="3" t="inlineStr">
        <is>
          <t>Vancouver</t>
        </is>
      </c>
      <c r="F4" s="4" t="inlineStr">
        <is>
          <t>BC</t>
        </is>
      </c>
      <c r="G4" s="5" t="n">
        <v>6800</v>
      </c>
      <c r="H4" s="6" t="n">
        <v>353.6</v>
      </c>
      <c r="I4" s="6" t="n">
        <v>353.6</v>
      </c>
      <c r="J4" s="6" t="n">
        <v>129.2</v>
      </c>
      <c r="K4" s="6" t="n">
        <v>180.88</v>
      </c>
      <c r="L4" s="7">
        <f>SUM(H4,I4,J4,K4)</f>
        <v/>
      </c>
      <c r="M4" s="2" t="inlineStr">
        <is>
          <t>2026-02-15</t>
        </is>
      </c>
      <c r="N4" s="5" t="n">
        <v>6800</v>
      </c>
      <c r="O4" s="4">
        <f>IF(P4&lt;=0,"Paid","Due")</f>
        <v/>
      </c>
      <c r="P4" s="7">
        <f>L4-N4</f>
        <v/>
      </c>
      <c r="Q4" s="8" t="inlineStr"/>
    </row>
    <row r="5">
      <c r="A5" s="9" t="inlineStr">
        <is>
          <t>2026-01-16</t>
        </is>
      </c>
      <c r="B5" s="9" t="inlineStr">
        <is>
          <t>2026-01-31</t>
        </is>
      </c>
      <c r="C5" s="9" t="inlineStr">
        <is>
          <t>2026-02-01</t>
        </is>
      </c>
      <c r="D5" s="10" t="inlineStr">
        <is>
          <t>Olivia Jensen</t>
        </is>
      </c>
      <c r="E5" s="10" t="inlineStr">
        <is>
          <t>Calgary</t>
        </is>
      </c>
      <c r="F5" s="11" t="inlineStr">
        <is>
          <t>AB</t>
        </is>
      </c>
      <c r="G5" s="5" t="n">
        <v>3900</v>
      </c>
      <c r="H5" s="12" t="n">
        <v>202.8</v>
      </c>
      <c r="I5" s="12" t="n">
        <v>202.8</v>
      </c>
      <c r="J5" s="12" t="n">
        <v>74.09999999999999</v>
      </c>
      <c r="K5" s="12" t="n">
        <v>103.74</v>
      </c>
      <c r="L5" s="13">
        <f>SUM(H5,I5,J5,K5)</f>
        <v/>
      </c>
      <c r="M5" s="9" t="inlineStr">
        <is>
          <t>2026-02-15</t>
        </is>
      </c>
      <c r="N5" s="5" t="n">
        <v>2000</v>
      </c>
      <c r="O5" s="11">
        <f>IF(P5&lt;=0,"Paid","Due")</f>
        <v/>
      </c>
      <c r="P5" s="13">
        <f>L5-N5</f>
        <v/>
      </c>
      <c r="Q5" s="8" t="inlineStr">
        <is>
          <t>Partial payment</t>
        </is>
      </c>
    </row>
    <row r="6">
      <c r="A6" s="2" t="inlineStr">
        <is>
          <t>2026-02-01</t>
        </is>
      </c>
      <c r="B6" s="2" t="inlineStr">
        <is>
          <t>2026-02-15</t>
        </is>
      </c>
      <c r="C6" s="2" t="inlineStr">
        <is>
          <t>2026-02-16</t>
        </is>
      </c>
      <c r="D6" s="3" t="inlineStr">
        <is>
          <t>Lucas Bouchard</t>
        </is>
      </c>
      <c r="E6" s="3" t="inlineStr">
        <is>
          <t>Ottawa</t>
        </is>
      </c>
      <c r="F6" s="4" t="inlineStr">
        <is>
          <t>ON</t>
        </is>
      </c>
      <c r="G6" s="5" t="n">
        <v>4500</v>
      </c>
      <c r="H6" s="6" t="n">
        <v>234</v>
      </c>
      <c r="I6" s="6" t="n">
        <v>234</v>
      </c>
      <c r="J6" s="6" t="n">
        <v>85.5</v>
      </c>
      <c r="K6" s="6" t="n">
        <v>119.7</v>
      </c>
      <c r="L6" s="7">
        <f>SUM(H6,I6,J6,K6)</f>
        <v/>
      </c>
      <c r="M6" s="2" t="inlineStr">
        <is>
          <t>2026-03-15</t>
        </is>
      </c>
      <c r="N6" s="5" t="n">
        <v>4500</v>
      </c>
      <c r="O6" s="4">
        <f>IF(P6&lt;=0,"Paid","Due")</f>
        <v/>
      </c>
      <c r="P6" s="7">
        <f>L6-N6</f>
        <v/>
      </c>
      <c r="Q6" s="8" t="inlineStr"/>
    </row>
    <row r="7">
      <c r="A7" s="9" t="inlineStr">
        <is>
          <t>2026-02-01</t>
        </is>
      </c>
      <c r="B7" s="9" t="inlineStr">
        <is>
          <t>2026-02-15</t>
        </is>
      </c>
      <c r="C7" s="9" t="inlineStr">
        <is>
          <t>2026-02-16</t>
        </is>
      </c>
      <c r="D7" s="10" t="inlineStr">
        <is>
          <t>Sophie Martin</t>
        </is>
      </c>
      <c r="E7" s="10" t="inlineStr">
        <is>
          <t>Edmonton</t>
        </is>
      </c>
      <c r="F7" s="11" t="inlineStr">
        <is>
          <t>AB</t>
        </is>
      </c>
      <c r="G7" s="5" t="n">
        <v>2500</v>
      </c>
      <c r="H7" s="12" t="n">
        <v>130</v>
      </c>
      <c r="I7" s="12" t="n">
        <v>130</v>
      </c>
      <c r="J7" s="12" t="n">
        <v>47.5</v>
      </c>
      <c r="K7" s="12" t="n">
        <v>66.5</v>
      </c>
      <c r="L7" s="13">
        <f>SUM(H7,I7,J7,K7)</f>
        <v/>
      </c>
      <c r="M7" s="9" t="inlineStr">
        <is>
          <t>2026-03-15</t>
        </is>
      </c>
      <c r="N7" s="5" t="n">
        <v>2500</v>
      </c>
      <c r="O7" s="11">
        <f>IF(P7&lt;=0,"Paid","Due")</f>
        <v/>
      </c>
      <c r="P7" s="13">
        <f>L7-N7</f>
        <v/>
      </c>
      <c r="Q7" s="8" t="inlineStr"/>
    </row>
    <row r="8">
      <c r="A8" s="2" t="inlineStr">
        <is>
          <t>2026-02-16</t>
        </is>
      </c>
      <c r="B8" s="2" t="inlineStr">
        <is>
          <t>2026-02-28</t>
        </is>
      </c>
      <c r="C8" s="2" t="inlineStr">
        <is>
          <t>2026-03-01</t>
        </is>
      </c>
      <c r="D8" s="3" t="inlineStr">
        <is>
          <t>Ethan Kowalski</t>
        </is>
      </c>
      <c r="E8" s="3" t="inlineStr">
        <is>
          <t>Winnipeg</t>
        </is>
      </c>
      <c r="F8" s="4" t="inlineStr">
        <is>
          <t>MB</t>
        </is>
      </c>
      <c r="G8" s="5" t="n">
        <v>4200</v>
      </c>
      <c r="H8" s="6" t="n">
        <v>218.4</v>
      </c>
      <c r="I8" s="6" t="n">
        <v>218.4</v>
      </c>
      <c r="J8" s="6" t="n">
        <v>79.8</v>
      </c>
      <c r="K8" s="6" t="n">
        <v>111.72</v>
      </c>
      <c r="L8" s="7">
        <f>SUM(H8,I8,J8,K8)</f>
        <v/>
      </c>
      <c r="M8" s="2" t="inlineStr">
        <is>
          <t>2026-03-15</t>
        </is>
      </c>
      <c r="N8" s="5" t="n">
        <v>1500</v>
      </c>
      <c r="O8" s="4">
        <f>IF(P8&lt;=0,"Paid","Due")</f>
        <v/>
      </c>
      <c r="P8" s="7">
        <f>L8-N8</f>
        <v/>
      </c>
      <c r="Q8" s="8" t="inlineStr">
        <is>
          <t>Partial payment</t>
        </is>
      </c>
    </row>
    <row r="9">
      <c r="A9" s="9" t="inlineStr">
        <is>
          <t>2026-02-16</t>
        </is>
      </c>
      <c r="B9" s="9" t="inlineStr">
        <is>
          <t>2026-02-28</t>
        </is>
      </c>
      <c r="C9" s="9" t="inlineStr">
        <is>
          <t>2026-03-01</t>
        </is>
      </c>
      <c r="D9" s="10" t="inlineStr">
        <is>
          <t>Charlotte Murphy</t>
        </is>
      </c>
      <c r="E9" s="10" t="inlineStr">
        <is>
          <t>Halifax</t>
        </is>
      </c>
      <c r="F9" s="11" t="inlineStr">
        <is>
          <t>NS</t>
        </is>
      </c>
      <c r="G9" s="5" t="n">
        <v>3600</v>
      </c>
      <c r="H9" s="12" t="n">
        <v>187.2</v>
      </c>
      <c r="I9" s="12" t="n">
        <v>187.2</v>
      </c>
      <c r="J9" s="12" t="n">
        <v>68.40000000000001</v>
      </c>
      <c r="K9" s="12" t="n">
        <v>95.76000000000001</v>
      </c>
      <c r="L9" s="13">
        <f>SUM(H9,I9,J9,K9)</f>
        <v/>
      </c>
      <c r="M9" s="9" t="inlineStr">
        <is>
          <t>2026-03-15</t>
        </is>
      </c>
      <c r="N9" s="5" t="n">
        <v>3600</v>
      </c>
      <c r="O9" s="11">
        <f>IF(P9&lt;=0,"Paid","Due")</f>
        <v/>
      </c>
      <c r="P9" s="13">
        <f>L9-N9</f>
        <v/>
      </c>
      <c r="Q9" s="8" t="inlineStr"/>
    </row>
    <row r="10">
      <c r="A10" s="2" t="inlineStr">
        <is>
          <t>2026-03-01</t>
        </is>
      </c>
      <c r="B10" s="2" t="inlineStr">
        <is>
          <t>2026-03-15</t>
        </is>
      </c>
      <c r="C10" s="2" t="inlineStr">
        <is>
          <t>2026-03-16</t>
        </is>
      </c>
      <c r="D10" s="3" t="inlineStr">
        <is>
          <t>William Gagnon</t>
        </is>
      </c>
      <c r="E10" s="3" t="inlineStr">
        <is>
          <t>Quebec City</t>
        </is>
      </c>
      <c r="F10" s="4" t="inlineStr">
        <is>
          <t>QC</t>
        </is>
      </c>
      <c r="G10" s="5" t="n">
        <v>5500</v>
      </c>
      <c r="H10" s="6" t="n">
        <v>286</v>
      </c>
      <c r="I10" s="6" t="n">
        <v>286</v>
      </c>
      <c r="J10" s="6" t="n">
        <v>104.5</v>
      </c>
      <c r="K10" s="6" t="n">
        <v>146.3</v>
      </c>
      <c r="L10" s="7">
        <f>SUM(H10,I10,J10,K10)</f>
        <v/>
      </c>
      <c r="M10" s="2" t="inlineStr">
        <is>
          <t>2026-04-15</t>
        </is>
      </c>
      <c r="N10" s="5" t="n">
        <v>5500</v>
      </c>
      <c r="O10" s="4">
        <f>IF(P10&lt;=0,"Paid","Due")</f>
        <v/>
      </c>
      <c r="P10" s="7">
        <f>L10-N10</f>
        <v/>
      </c>
      <c r="Q10" s="8" t="inlineStr"/>
    </row>
    <row r="11">
      <c r="A11" s="9" t="inlineStr">
        <is>
          <t>2026-03-01</t>
        </is>
      </c>
      <c r="B11" s="9" t="inlineStr">
        <is>
          <t>2026-03-15</t>
        </is>
      </c>
      <c r="C11" s="9" t="inlineStr">
        <is>
          <t>2026-03-16</t>
        </is>
      </c>
      <c r="D11" s="10" t="inlineStr">
        <is>
          <t>Ava Singh</t>
        </is>
      </c>
      <c r="E11" s="10" t="inlineStr">
        <is>
          <t>Victoria</t>
        </is>
      </c>
      <c r="F11" s="11" t="inlineStr">
        <is>
          <t>BC</t>
        </is>
      </c>
      <c r="G11" s="5" t="n">
        <v>4100</v>
      </c>
      <c r="H11" s="12" t="n">
        <v>213.2</v>
      </c>
      <c r="I11" s="12" t="n">
        <v>213.2</v>
      </c>
      <c r="J11" s="12" t="n">
        <v>77.90000000000001</v>
      </c>
      <c r="K11" s="12" t="n">
        <v>109.06</v>
      </c>
      <c r="L11" s="13">
        <f>SUM(H11,I11,J11,K11)</f>
        <v/>
      </c>
      <c r="M11" s="9" t="inlineStr">
        <is>
          <t>2026-04-15</t>
        </is>
      </c>
      <c r="N11" s="5" t="n">
        <v>4100</v>
      </c>
      <c r="O11" s="11">
        <f>IF(P11&lt;=0,"Paid","Due")</f>
        <v/>
      </c>
      <c r="P11" s="13">
        <f>L11-N11</f>
        <v/>
      </c>
      <c r="Q11" s="8" t="inlineStr"/>
    </row>
  </sheetData>
  <autoFilter ref="A1:Q1"/>
  <conditionalFormatting sqref="O2:O11">
    <cfRule type="expression" priority="1" dxfId="0" stopIfTrue="1">
      <formula>$O2="Paid"</formula>
    </cfRule>
    <cfRule type="expression" priority="2" dxfId="1" stopIfTrue="1">
      <formula>$O2="Due"</formula>
    </cfRule>
  </conditionalFormatting>
  <conditionalFormatting sqref="P2:P11">
    <cfRule type="expression" priority="3" dxfId="1" stopIfTrue="1">
      <formula>$P2&gt;0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32" customWidth="1" min="1" max="1"/>
    <col width="18" customWidth="1" min="2" max="2"/>
    <col width="18" customWidth="1" min="3" max="3"/>
    <col width="18" customWidth="1" min="4" max="4"/>
    <col width="18" customWidth="1" min="5" max="5"/>
    <col width="18" customWidth="1" min="6" max="6"/>
  </cols>
  <sheetData>
    <row r="1" ht="28" customHeight="1">
      <c r="A1" s="14" t="inlineStr">
        <is>
          <t>CPP &amp; EI Remittance Tracker — Summary Dashboard</t>
        </is>
      </c>
    </row>
    <row r="2"/>
    <row r="3">
      <c r="A3" s="1" t="inlineStr">
        <is>
          <t>KEY METRICS</t>
        </is>
      </c>
      <c r="B3" s="1" t="inlineStr">
        <is>
          <t>AMOUNT / COUNT</t>
        </is>
      </c>
    </row>
    <row r="4">
      <c r="A4" s="15" t="inlineStr">
        <is>
          <t>Total Gross Pay</t>
        </is>
      </c>
      <c r="B4" s="16">
        <f>IFERROR(SUM(Remittances!G:G),0)</f>
        <v/>
      </c>
    </row>
    <row r="5">
      <c r="A5" s="17" t="inlineStr">
        <is>
          <t>Total CPP Employee</t>
        </is>
      </c>
      <c r="B5" s="16">
        <f>IFERROR(SUM(Remittances!H:H),0)</f>
        <v/>
      </c>
    </row>
    <row r="6">
      <c r="A6" s="15" t="inlineStr">
        <is>
          <t>Total CPP Employer</t>
        </is>
      </c>
      <c r="B6" s="16">
        <f>IFERROR(SUM(Remittances!I:I),0)</f>
        <v/>
      </c>
    </row>
    <row r="7">
      <c r="A7" s="17" t="inlineStr">
        <is>
          <t>Total EI Employee</t>
        </is>
      </c>
      <c r="B7" s="16">
        <f>IFERROR(SUM(Remittances!J:J),0)</f>
        <v/>
      </c>
    </row>
    <row r="8">
      <c r="A8" s="15" t="inlineStr">
        <is>
          <t>Total EI Employer</t>
        </is>
      </c>
      <c r="B8" s="16">
        <f>IFERROR(SUM(Remittances!K:K),0)</f>
        <v/>
      </c>
    </row>
    <row r="9">
      <c r="A9" s="17" t="inlineStr">
        <is>
          <t>Total Remittances Due</t>
        </is>
      </c>
      <c r="B9" s="16">
        <f>IFERROR(SUM(Remittances!L:L),0)</f>
        <v/>
      </c>
    </row>
    <row r="10">
      <c r="A10" s="15" t="inlineStr">
        <is>
          <t>Total Amount Remitted</t>
        </is>
      </c>
      <c r="B10" s="16">
        <f>IFERROR(SUM(Remittances!N:N),0)</f>
        <v/>
      </c>
    </row>
    <row r="11">
      <c r="A11" s="17" t="inlineStr">
        <is>
          <t>Total Balance Due</t>
        </is>
      </c>
      <c r="B11" s="18">
        <f>IFERROR(SUM(Remittances!P:P),0)</f>
        <v/>
      </c>
    </row>
    <row r="12">
      <c r="A12" s="15" t="inlineStr">
        <is>
          <t>Count — Paid</t>
        </is>
      </c>
      <c r="B12" s="19">
        <f>COUNTIF(Remittances!O:O,"Paid")</f>
        <v/>
      </c>
    </row>
    <row r="13">
      <c r="A13" s="17" t="inlineStr">
        <is>
          <t>Count — Due</t>
        </is>
      </c>
      <c r="B13" s="20">
        <f>COUNTIF(Remittances!O:O,"Due")</f>
        <v/>
      </c>
    </row>
    <row r="14">
      <c r="A14" s="15" t="inlineStr">
        <is>
          <t>Avg Deduction per Pay Period</t>
        </is>
      </c>
      <c r="B14" s="16">
        <f>IFERROR(AVERAGE(Remittances!L:L),0)</f>
        <v/>
      </c>
    </row>
    <row r="15">
      <c r="A15" s="17" t="inlineStr">
        <is>
          <t>Remittance Compliance Rate</t>
        </is>
      </c>
      <c r="B15" s="21">
        <f>IFERROR(COUNTIF(Remittances!O:O,"Paid")/COUNTA(Remittances!O2:O11),0)</f>
        <v/>
      </c>
    </row>
    <row r="16"/>
    <row r="17">
      <c r="A17" s="22" t="inlineStr">
        <is>
          <t>MONTHLY SUMMARY</t>
        </is>
      </c>
    </row>
    <row r="18">
      <c r="A18" s="1" t="inlineStr">
        <is>
          <t>Month</t>
        </is>
      </c>
      <c r="B18" s="1" t="inlineStr">
        <is>
          <t>Gross Pay</t>
        </is>
      </c>
      <c r="C18" s="1" t="inlineStr">
        <is>
          <t>Total CPP</t>
        </is>
      </c>
      <c r="D18" s="1" t="inlineStr">
        <is>
          <t>Total EI</t>
        </is>
      </c>
      <c r="E18" s="1" t="inlineStr">
        <is>
          <t>Remitted</t>
        </is>
      </c>
      <c r="F18" s="1" t="inlineStr">
        <is>
          <t>Balance Due</t>
        </is>
      </c>
    </row>
    <row r="19">
      <c r="A19" s="23" t="inlineStr">
        <is>
          <t>January 2026</t>
        </is>
      </c>
      <c r="B19" s="24">
        <f>IFERROR(SUMPRODUCT((MONTH(Remittances!C2:C11)=1)*(YEAR(Remittances!C2:C11)=2026)*Remittances!G2:G11),0)</f>
        <v/>
      </c>
      <c r="C19" s="24">
        <f>IFERROR(SUMPRODUCT((MONTH(Remittances!C2:C11)=1)*(YEAR(Remittances!C2:C11)=2026)*(Remittances!H2:H11+Remittances!I2:I11)),0)</f>
        <v/>
      </c>
      <c r="D19" s="24">
        <f>IFERROR(SUMPRODUCT((MONTH(Remittances!C2:C11)=1)*(YEAR(Remittances!C2:C11)=2026)*(Remittances!J2:J11+Remittances!K2:K11)),0)</f>
        <v/>
      </c>
      <c r="E19" s="24">
        <f>IFERROR(SUMPRODUCT((MONTH(Remittances!C2:C11)=1)*(YEAR(Remittances!C2:C11)=2026)*Remittances!N2:N11),0)</f>
        <v/>
      </c>
      <c r="F19" s="24">
        <f>IFERROR(SUMPRODUCT((MONTH(Remittances!C2:C11)=1)*(YEAR(Remittances!C2:C11)=2026)*Remittances!P2:P11),0)</f>
        <v/>
      </c>
    </row>
    <row r="20">
      <c r="A20" s="25" t="inlineStr">
        <is>
          <t>February 2026</t>
        </is>
      </c>
      <c r="B20" s="26">
        <f>IFERROR(SUMPRODUCT((MONTH(Remittances!C2:C11)=2)*(YEAR(Remittances!C2:C11)=2026)*Remittances!G2:G11),0)</f>
        <v/>
      </c>
      <c r="C20" s="26">
        <f>IFERROR(SUMPRODUCT((MONTH(Remittances!C2:C11)=2)*(YEAR(Remittances!C2:C11)=2026)*(Remittances!H2:H11+Remittances!I2:I11)),0)</f>
        <v/>
      </c>
      <c r="D20" s="26">
        <f>IFERROR(SUMPRODUCT((MONTH(Remittances!C2:C11)=2)*(YEAR(Remittances!C2:C11)=2026)*(Remittances!J2:J11+Remittances!K2:K11)),0)</f>
        <v/>
      </c>
      <c r="E20" s="26">
        <f>IFERROR(SUMPRODUCT((MONTH(Remittances!C2:C11)=2)*(YEAR(Remittances!C2:C11)=2026)*Remittances!N2:N11),0)</f>
        <v/>
      </c>
      <c r="F20" s="26">
        <f>IFERROR(SUMPRODUCT((MONTH(Remittances!C2:C11)=2)*(YEAR(Remittances!C2:C11)=2026)*Remittances!P2:P11),0)</f>
        <v/>
      </c>
    </row>
    <row r="21">
      <c r="A21" s="23" t="inlineStr">
        <is>
          <t>March 2026</t>
        </is>
      </c>
      <c r="B21" s="24">
        <f>IFERROR(SUMPRODUCT((MONTH(Remittances!C2:C11)=3)*(YEAR(Remittances!C2:C11)=2026)*Remittances!G2:G11),0)</f>
        <v/>
      </c>
      <c r="C21" s="24">
        <f>IFERROR(SUMPRODUCT((MONTH(Remittances!C2:C11)=3)*(YEAR(Remittances!C2:C11)=2026)*(Remittances!H2:H11+Remittances!I2:I11)),0)</f>
        <v/>
      </c>
      <c r="D21" s="24">
        <f>IFERROR(SUMPRODUCT((MONTH(Remittances!C2:C11)=3)*(YEAR(Remittances!C2:C11)=2026)*(Remittances!J2:J11+Remittances!K2:K11)),0)</f>
        <v/>
      </c>
      <c r="E21" s="24">
        <f>IFERROR(SUMPRODUCT((MONTH(Remittances!C2:C11)=3)*(YEAR(Remittances!C2:C11)=2026)*Remittances!N2:N11),0)</f>
        <v/>
      </c>
      <c r="F21" s="24">
        <f>IFERROR(SUMPRODUCT((MONTH(Remittances!C2:C11)=3)*(YEAR(Remittances!C2:C11)=2026)*Remittances!P2:P11),0)</f>
        <v/>
      </c>
    </row>
  </sheetData>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28" customWidth="1" min="1" max="1"/>
    <col width="60" customWidth="1" min="2" max="2"/>
    <col width="22" customWidth="1" min="3" max="3"/>
  </cols>
  <sheetData>
    <row r="1" ht="28" customHeight="1">
      <c r="A1" s="14" t="inlineStr">
        <is>
          <t>CPP &amp; EI Remittance Tracker — Instructions &amp; Reference</t>
        </is>
      </c>
    </row>
    <row r="2"/>
    <row r="3">
      <c r="A3" s="27" t="inlineStr">
        <is>
          <t>OVERVIEW</t>
        </is>
      </c>
      <c r="B3" s="37" t="n"/>
      <c r="C3" s="38" t="n"/>
    </row>
    <row r="4" ht="30" customHeight="1">
      <c r="A4" s="15" t="inlineStr">
        <is>
          <t>Purpose</t>
        </is>
      </c>
      <c r="B4" s="29" t="inlineStr">
        <is>
          <t>This workbook helps Canadian employers track CPP and EI source deductions, employer contributions, remittance due dates, and outstanding balances for each pay period.</t>
        </is>
      </c>
    </row>
    <row r="5" ht="30" customHeight="1">
      <c r="A5" s="15" t="inlineStr">
        <is>
          <t>Business Number (BN)</t>
        </is>
      </c>
      <c r="B5" s="29" t="inlineStr">
        <is>
          <t>Enter your CRA Business Number (e.g. 123456789RT0001) in a Notes cell. Required for all CRA remittances.</t>
        </is>
      </c>
    </row>
    <row r="6"/>
    <row r="7">
      <c r="A7" s="27" t="inlineStr">
        <is>
          <t>SHEET: REMITTANCES</t>
        </is>
      </c>
      <c r="B7" s="37" t="n"/>
      <c r="C7" s="38" t="n"/>
    </row>
    <row r="8" ht="30" customHeight="1">
      <c r="A8" s="15" t="inlineStr">
        <is>
          <t>Pay Period Start / End</t>
        </is>
      </c>
      <c r="B8" s="29" t="inlineStr">
        <is>
          <t>Enter the first and last day of the pay period in YYYY-MM-DD format.</t>
        </is>
      </c>
    </row>
    <row r="9" ht="30" customHeight="1">
      <c r="A9" s="15" t="inlineStr">
        <is>
          <t>Pay Date</t>
        </is>
      </c>
      <c r="B9" s="29" t="inlineStr">
        <is>
          <t>The actual date employees are paid. Used to determine remittance month.</t>
        </is>
      </c>
    </row>
    <row r="10" ht="30" customHeight="1">
      <c r="A10" s="15" t="inlineStr">
        <is>
          <t>Employee Name / City / Province</t>
        </is>
      </c>
      <c r="B10" s="29" t="inlineStr">
        <is>
          <t>Enter employee details. Province affects provincial tax (not calculated here).</t>
        </is>
      </c>
    </row>
    <row r="11" ht="30" customHeight="1">
      <c r="A11" s="15" t="inlineStr">
        <is>
          <t>Gross Pay</t>
        </is>
      </c>
      <c r="B11" s="29" t="inlineStr">
        <is>
          <t>Enter the employee's gross earnings for the pay period (CAD). Highlighted yellow — manual input.</t>
        </is>
      </c>
    </row>
    <row r="12" ht="30" customHeight="1">
      <c r="A12" s="15" t="inlineStr">
        <is>
          <t>CPP Employee</t>
        </is>
      </c>
      <c r="B12" s="29" t="inlineStr">
        <is>
          <t>Canada Pension Plan employee contribution. Enter calculated amount from payroll tables.</t>
        </is>
      </c>
    </row>
    <row r="13" ht="30" customHeight="1">
      <c r="A13" s="15" t="inlineStr">
        <is>
          <t>CPP Employer</t>
        </is>
      </c>
      <c r="B13" s="29" t="inlineStr">
        <is>
          <t>CPP employer match — equal to CPP Employee deduction (2026 rate).</t>
        </is>
      </c>
    </row>
    <row r="14" ht="30" customHeight="1">
      <c r="A14" s="15" t="inlineStr">
        <is>
          <t>EI Employee</t>
        </is>
      </c>
      <c r="B14" s="29" t="inlineStr">
        <is>
          <t>Employment Insurance employee premium. Enter from payroll tables (2026 rate ~1.64%).</t>
        </is>
      </c>
    </row>
    <row r="15" ht="30" customHeight="1">
      <c r="A15" s="15" t="inlineStr">
        <is>
          <t>EI Employer</t>
        </is>
      </c>
      <c r="B15" s="29" t="inlineStr">
        <is>
          <t>EI employer contribution = EI Employee × 1.4 (standard employer multiplier).</t>
        </is>
      </c>
    </row>
    <row r="16" ht="30" customHeight="1">
      <c r="A16" s="15" t="inlineStr">
        <is>
          <t>Total Deduction</t>
        </is>
      </c>
      <c r="B16" s="29" t="inlineStr">
        <is>
          <t>Auto-calculated: SUM of CPP Employee + CPP Employer + EI Employee + EI Employer.</t>
        </is>
      </c>
    </row>
    <row r="17" ht="30" customHeight="1">
      <c r="A17" s="15" t="inlineStr">
        <is>
          <t>Remittance Due Date</t>
        </is>
      </c>
      <c r="B17" s="29" t="inlineStr">
        <is>
          <t>CRA deadline for remitting source deductions. Typically the 15th of the following month for regular remitters.</t>
        </is>
      </c>
    </row>
    <row r="18" ht="30" customHeight="1">
      <c r="A18" s="15" t="inlineStr">
        <is>
          <t>Amount Remitted</t>
        </is>
      </c>
      <c r="B18" s="29" t="inlineStr">
        <is>
          <t>Enter the actual amount sent to CRA. Highlighted yellow — manual input.</t>
        </is>
      </c>
    </row>
    <row r="19" ht="30" customHeight="1">
      <c r="A19" s="15" t="inlineStr">
        <is>
          <t>Remittance Status</t>
        </is>
      </c>
      <c r="B19" s="29" t="inlineStr">
        <is>
          <t>Auto-calculated: shows 'Paid' if Balance Due ≤ $0.00, otherwise 'Due'.</t>
        </is>
      </c>
    </row>
    <row r="20" ht="30" customHeight="1">
      <c r="A20" s="15" t="inlineStr">
        <is>
          <t>Balance Due</t>
        </is>
      </c>
      <c r="B20" s="29" t="inlineStr">
        <is>
          <t>Auto-calculated: Total Deduction minus Amount Remitted.</t>
        </is>
      </c>
    </row>
    <row r="21" ht="30" customHeight="1">
      <c r="A21" s="15" t="inlineStr">
        <is>
          <t>Notes</t>
        </is>
      </c>
      <c r="B21" s="29" t="inlineStr">
        <is>
          <t>Optional notes (e.g., 'Partial payment', 'Cheque #1234'). Highlighted yellow — manual input.</t>
        </is>
      </c>
    </row>
    <row r="22"/>
    <row r="23">
      <c r="A23" s="27" t="inlineStr">
        <is>
          <t>SHEET: SUMMARY DASHBOARD</t>
        </is>
      </c>
      <c r="B23" s="37" t="n"/>
      <c r="C23" s="38" t="n"/>
    </row>
    <row r="24" ht="30" customHeight="1">
      <c r="A24" s="15" t="inlineStr">
        <is>
          <t>Key Metrics</t>
        </is>
      </c>
      <c r="B24" s="29" t="inlineStr">
        <is>
          <t>Displays totals for Gross Pay, CPP, EI, remittances, and outstanding balances drawn live from Remittances sheet.</t>
        </is>
      </c>
    </row>
    <row r="25" ht="30" customHeight="1">
      <c r="A25" s="15" t="inlineStr">
        <is>
          <t>Monthly Summary Table</t>
        </is>
      </c>
      <c r="B25" s="29" t="inlineStr">
        <is>
          <t>Aggregates Gross Pay, CPP, EI, remitted amounts, and balance due by calendar month using SUMPRODUCT.</t>
        </is>
      </c>
    </row>
    <row r="26" ht="30" customHeight="1">
      <c r="A26" s="15" t="inlineStr">
        <is>
          <t>Charts</t>
        </is>
      </c>
      <c r="B26" s="29" t="inlineStr">
        <is>
          <t>Clustered column chart shows monthly Gross Pay vs deductions. Pie chart shows Paid vs Due remittance counts.</t>
        </is>
      </c>
    </row>
    <row r="27"/>
    <row r="28">
      <c r="A28" s="27" t="inlineStr">
        <is>
          <t>CRA REMITTANCE DEADLINES</t>
        </is>
      </c>
      <c r="B28" s="37" t="n"/>
      <c r="C28" s="38" t="n"/>
    </row>
    <row r="29" ht="30" customHeight="1">
      <c r="A29" s="15" t="inlineStr">
        <is>
          <t>Regular Remitters</t>
        </is>
      </c>
      <c r="B29" s="29" t="inlineStr">
        <is>
          <t>Due by the 15th of the month following the month in which deductions were withheld.</t>
        </is>
      </c>
    </row>
    <row r="30" ht="30" customHeight="1">
      <c r="A30" s="15" t="inlineStr">
        <is>
          <t>Quarterly Remitters</t>
        </is>
      </c>
      <c r="B30" s="29" t="inlineStr">
        <is>
          <t>New small employers may qualify for quarterly remittances. Check with CRA. Due dates: Apr 15, Jul 15, Oct 15, Jan 15.</t>
        </is>
      </c>
    </row>
    <row r="31" ht="30" customHeight="1">
      <c r="A31" s="15" t="inlineStr">
        <is>
          <t>Accelerated Remitters</t>
        </is>
      </c>
      <c r="B31" s="29" t="inlineStr">
        <is>
          <t>Large employers remit twice monthly or weekly. Refer to CRA Pub T4001 for thresholds.</t>
        </is>
      </c>
    </row>
    <row r="32" ht="30" customHeight="1">
      <c r="A32" s="15" t="inlineStr">
        <is>
          <t>Late Penalties</t>
        </is>
      </c>
      <c r="B32" s="29" t="inlineStr">
        <is>
          <t>CRA imposes penalties of 3%–10% for late or insufficient remittances. File on time every period.</t>
        </is>
      </c>
    </row>
    <row r="33"/>
    <row r="34">
      <c r="A34" s="27" t="inlineStr">
        <is>
          <t>2026 RATES (ILLUSTRATIVE)</t>
        </is>
      </c>
      <c r="B34" s="37" t="n"/>
      <c r="C34" s="38" t="n"/>
    </row>
    <row r="35" ht="30" customHeight="1">
      <c r="A35" s="15" t="inlineStr">
        <is>
          <t>CPP Employee Rate</t>
        </is>
      </c>
      <c r="B35" s="29" t="inlineStr">
        <is>
          <t>5.95% of pensionable earnings (2026 illustrative rate — confirm with CRA).</t>
        </is>
      </c>
    </row>
    <row r="36" ht="30" customHeight="1">
      <c r="A36" s="15" t="inlineStr">
        <is>
          <t>CPP Employer Rate</t>
        </is>
      </c>
      <c r="B36" s="29" t="inlineStr">
        <is>
          <t>5.95% — matches employee contribution dollar for dollar.</t>
        </is>
      </c>
    </row>
    <row r="37" ht="30" customHeight="1">
      <c r="A37" s="15" t="inlineStr">
        <is>
          <t>EI Employee Premium</t>
        </is>
      </c>
      <c r="B37" s="29" t="inlineStr">
        <is>
          <t>~1.64% of insurable earnings (2026 illustrative rate — confirm with CRA).</t>
        </is>
      </c>
    </row>
    <row r="38" ht="30" customHeight="1">
      <c r="A38" s="15" t="inlineStr">
        <is>
          <t>EI Employer Multiplier</t>
        </is>
      </c>
      <c r="B38" s="29" t="inlineStr">
        <is>
          <t>1.4× employee EI premium (standard). Québec employers use 1.4× reduced EI rate.</t>
        </is>
      </c>
    </row>
    <row r="39" ht="30" customHeight="1">
      <c r="A39" s="15" t="inlineStr">
        <is>
          <t>CPP2 (Second Additional)</t>
        </is>
      </c>
      <c r="B39" s="29" t="inlineStr">
        <is>
          <t>An additional CPP2 contribution applies above the Year's Maximum Pensionable Earnings (YMPE). See CRA T4001.</t>
        </is>
      </c>
    </row>
    <row r="40"/>
    <row r="41">
      <c r="A41" s="27" t="inlineStr">
        <is>
          <t>PROVINCIAL FILING NOTES</t>
        </is>
      </c>
      <c r="B41" s="37" t="n"/>
      <c r="C41" s="38" t="n"/>
    </row>
    <row r="42">
      <c r="A42" s="30" t="inlineStr">
        <is>
          <t>Province</t>
        </is>
      </c>
      <c r="B42" s="30" t="inlineStr">
        <is>
          <t>Province Name</t>
        </is>
      </c>
      <c r="C42" s="30" t="inlineStr">
        <is>
          <t>Filing / Tax Notes</t>
        </is>
      </c>
    </row>
    <row r="43" ht="28" customHeight="1">
      <c r="A43" s="31" t="inlineStr">
        <is>
          <t>ON</t>
        </is>
      </c>
      <c r="B43" s="10" t="inlineStr">
        <is>
          <t>Ontario</t>
        </is>
      </c>
      <c r="C43" s="32" t="inlineStr">
        <is>
          <t>HST 13%. Regular or accelerated remittances via CRA My Business Account.</t>
        </is>
      </c>
    </row>
    <row r="44" ht="28" customHeight="1">
      <c r="A44" s="33" t="inlineStr">
        <is>
          <t>QC</t>
        </is>
      </c>
      <c r="B44" s="3" t="inlineStr">
        <is>
          <t>Québec</t>
        </is>
      </c>
      <c r="C44" s="34" t="inlineStr">
        <is>
          <t>QPP replaces CPP for QC employees. QPIP replaces EI in part. Remit to both CRA and Revenu Québec.</t>
        </is>
      </c>
    </row>
    <row r="45" ht="28" customHeight="1">
      <c r="A45" s="31" t="inlineStr">
        <is>
          <t>BC</t>
        </is>
      </c>
      <c r="B45" s="10" t="inlineStr">
        <is>
          <t>British Columbia</t>
        </is>
      </c>
      <c r="C45" s="32" t="inlineStr">
        <is>
          <t>PST 7% (separate from GST). CPP/EI remitted to CRA normally.</t>
        </is>
      </c>
    </row>
    <row r="46" ht="28" customHeight="1">
      <c r="A46" s="33" t="inlineStr">
        <is>
          <t>AB</t>
        </is>
      </c>
      <c r="B46" s="3" t="inlineStr">
        <is>
          <t>Alberta</t>
        </is>
      </c>
      <c r="C46" s="34" t="inlineStr">
        <is>
          <t>No provincial sales tax. Remit CPP/EI to CRA. AHC levy may apply to large employers.</t>
        </is>
      </c>
    </row>
    <row r="47" ht="28" customHeight="1">
      <c r="A47" s="31" t="inlineStr">
        <is>
          <t>MB</t>
        </is>
      </c>
      <c r="B47" s="10" t="inlineStr">
        <is>
          <t>Manitoba</t>
        </is>
      </c>
      <c r="C47" s="32" t="inlineStr">
        <is>
          <t>RST 7%. Payroll tax applies to employers with payroll &gt;$1.5M. Remit CPP/EI to CRA.</t>
        </is>
      </c>
    </row>
    <row r="48" ht="28" customHeight="1">
      <c r="A48" s="33" t="inlineStr">
        <is>
          <t>NS</t>
        </is>
      </c>
      <c r="B48" s="3" t="inlineStr">
        <is>
          <t>Nova Scotia</t>
        </is>
      </c>
      <c r="C48" s="34" t="inlineStr">
        <is>
          <t>HST 15%. Remit CPP/EI to CRA. Provincial Income Tax collected via TD1NS.</t>
        </is>
      </c>
    </row>
    <row r="49"/>
    <row r="50"/>
    <row r="51">
      <c r="A51" s="35" t="inlineStr">
        <is>
          <t>DISCLAIMER</t>
        </is>
      </c>
      <c r="B51" s="37" t="n"/>
      <c r="C51" s="38" t="n"/>
    </row>
    <row r="52" ht="60" customHeight="1">
      <c r="A52" s="36" t="inlineStr">
        <is>
          <t>All rates and thresholds in this workbook are illustrative only and provided for demonstration purposes. Always verify CPP contribution rates, EI premium rates, and remittance deadlines with the Canada Revenue Agency (CRA) publication T4001 — Employers' Guide: Payroll Deductions and Remittances, and consult a qualified Canadian payroll professional before filing. CRA rules change annually.</t>
        </is>
      </c>
      <c r="B52" s="37" t="n"/>
      <c r="C52" s="38" t="n"/>
    </row>
  </sheetData>
  <mergeCells count="8">
    <mergeCell ref="A3:C3"/>
    <mergeCell ref="A7:C7"/>
    <mergeCell ref="A23:C23"/>
    <mergeCell ref="A28:C28"/>
    <mergeCell ref="A34:C34"/>
    <mergeCell ref="A41:C41"/>
    <mergeCell ref="A51:C51"/>
    <mergeCell ref="A52:C5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2026-06-18T13:22:02Z</dcterms:created>
  <dcterms:modified xmlns:dcterms="http://purl.org/dc/terms/" xmlns:xsi="http://www.w3.org/2001/XMLSchema-instance" xsi:type="dcterms:W3CDTF">2026-06-18T13:22:02Z</dcterms:modified>
</cp:coreProperties>
</file>