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TC Tracker" sheetId="2" state="visible" r:id="rId2"/>
    <sheet xmlns:r="http://schemas.openxmlformats.org/officeDocument/2006/relationships" name="Dashboard" sheetId="3" state="visible" r:id="rId3"/>
    <sheet xmlns:r="http://schemas.openxmlformats.org/officeDocument/2006/relationships" name="Lists" sheetId="4" state="visible" r:id="rId4"/>
  </sheets>
  <definedNames>
    <definedName name="_xlnm._FilterDatabase" localSheetId="3" hidden="1">'Lists'!$A$1:$F$14</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7">
    <font>
      <name val="Calibri"/>
      <family val="2"/>
      <color theme="1"/>
      <sz val="11"/>
      <scheme val="minor"/>
    </font>
    <font>
      <name val="Aptos Display"/>
      <b val="1"/>
      <color rgb="00FFFFFF"/>
      <sz val="16"/>
    </font>
    <font>
      <name val="Aptos"/>
      <b val="1"/>
      <color rgb="001F2937"/>
      <sz val="10"/>
    </font>
    <font>
      <name val="Aptos"/>
      <color rgb="001F2937"/>
      <sz val="10"/>
    </font>
    <font>
      <name val="Aptos"/>
      <b val="1"/>
      <color rgb="00FFFFFF"/>
      <sz val="11"/>
    </font>
    <font>
      <name val="Aptos"/>
      <b val="1"/>
      <color rgb="00FFFFFF"/>
      <sz val="10"/>
    </font>
    <font>
      <name val="Aptos Display"/>
      <b val="1"/>
      <color rgb="000F766E"/>
      <sz val="16"/>
    </font>
  </fonts>
  <fills count="11">
    <fill>
      <patternFill/>
    </fill>
    <fill>
      <patternFill patternType="gray125"/>
    </fill>
    <fill>
      <patternFill patternType="solid">
        <fgColor rgb="000F766E"/>
      </patternFill>
    </fill>
    <fill>
      <patternFill patternType="solid">
        <fgColor rgb="00F0FDFA"/>
      </patternFill>
    </fill>
    <fill>
      <patternFill patternType="solid">
        <fgColor rgb="00FFFFFF"/>
      </patternFill>
    </fill>
    <fill>
      <patternFill patternType="solid">
        <fgColor rgb="00FFFBEB"/>
      </patternFill>
    </fill>
    <fill>
      <patternFill patternType="solid">
        <fgColor rgb="00F3F4F6"/>
      </patternFill>
    </fill>
    <fill>
      <patternFill patternType="solid">
        <fgColor rgb="0022C55E"/>
      </patternFill>
    </fill>
    <fill>
      <patternFill patternType="solid">
        <fgColor rgb="00F59E0B"/>
      </patternFill>
    </fill>
    <fill>
      <patternFill patternType="solid">
        <fgColor rgb="00DC2626"/>
      </patternFill>
    </fill>
    <fill>
      <patternFill patternType="solid">
        <fgColor rgb="0014B8A6"/>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2">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horizontal="left" vertical="top" wrapText="1"/>
    </xf>
    <xf numFmtId="0" fontId="3" fillId="3" borderId="1" applyAlignment="1" pivotButton="0" quotePrefix="0" xfId="0">
      <alignment horizontal="left" vertical="top" wrapText="1"/>
    </xf>
    <xf numFmtId="0" fontId="2" fillId="4" borderId="1" applyAlignment="1" pivotButton="0" quotePrefix="0" xfId="0">
      <alignment horizontal="left" vertical="top" wrapText="1"/>
    </xf>
    <xf numFmtId="0" fontId="3" fillId="4" borderId="1" applyAlignment="1" pivotButton="0" quotePrefix="0" xfId="0">
      <alignment horizontal="left" vertical="top" wrapText="1"/>
    </xf>
    <xf numFmtId="0" fontId="4" fillId="2" borderId="1" applyAlignment="1" pivotButton="0" quotePrefix="0" xfId="0">
      <alignment horizontal="center" vertical="center" wrapText="1"/>
    </xf>
    <xf numFmtId="0" fontId="3" fillId="5" borderId="1" applyAlignment="1" pivotButton="0" quotePrefix="0" xfId="0">
      <alignment horizontal="left" vertical="top" wrapText="1"/>
    </xf>
    <xf numFmtId="0" fontId="3" fillId="6" borderId="1" applyAlignment="1" pivotButton="0" quotePrefix="0" xfId="0">
      <alignment horizontal="left" vertical="top" wrapText="1"/>
    </xf>
    <xf numFmtId="0" fontId="5" fillId="7" borderId="1" applyAlignment="1" pivotButton="0" quotePrefix="0" xfId="0">
      <alignment horizontal="left" vertical="top" wrapText="1"/>
    </xf>
    <xf numFmtId="0" fontId="5" fillId="8" borderId="1" applyAlignment="1" pivotButton="0" quotePrefix="0" xfId="0">
      <alignment horizontal="left" vertical="top" wrapText="1"/>
    </xf>
    <xf numFmtId="0" fontId="5" fillId="9" borderId="1" applyAlignment="1" pivotButton="0" quotePrefix="0" xfId="0">
      <alignment horizontal="left" vertical="top" wrapText="1"/>
    </xf>
    <xf numFmtId="49" fontId="3" fillId="5" borderId="1" applyAlignment="1" pivotButton="0" quotePrefix="0" xfId="0">
      <alignment horizontal="left" vertical="center"/>
    </xf>
    <xf numFmtId="0" fontId="3" fillId="5" borderId="1" applyAlignment="1" pivotButton="0" quotePrefix="0" xfId="0">
      <alignment horizontal="left" vertical="center"/>
    </xf>
    <xf numFmtId="164" fontId="3" fillId="5" borderId="1" applyAlignment="1" pivotButton="0" quotePrefix="0" xfId="0">
      <alignment horizontal="left" vertical="center"/>
    </xf>
    <xf numFmtId="1" fontId="3" fillId="5" borderId="1" applyAlignment="1" pivotButton="0" quotePrefix="0" xfId="0">
      <alignment horizontal="left" vertical="center"/>
    </xf>
    <xf numFmtId="1" fontId="3" fillId="6" borderId="1" applyAlignment="1" pivotButton="0" quotePrefix="0" xfId="0">
      <alignment horizontal="center" vertical="center"/>
    </xf>
    <xf numFmtId="0" fontId="3" fillId="6" borderId="1" applyAlignment="1" pivotButton="0" quotePrefix="0" xfId="0">
      <alignment horizontal="left" vertical="center"/>
    </xf>
    <xf numFmtId="165" fontId="3" fillId="6" borderId="1" applyAlignment="1" pivotButton="0" quotePrefix="0" xfId="0">
      <alignment horizontal="center" vertical="center"/>
    </xf>
    <xf numFmtId="1" fontId="3" fillId="4" borderId="1" applyAlignment="1" pivotButton="0" quotePrefix="0" xfId="0">
      <alignment horizontal="center" vertical="center"/>
    </xf>
    <xf numFmtId="0" fontId="3" fillId="4" borderId="1" applyAlignment="1" pivotButton="0" quotePrefix="0" xfId="0">
      <alignment horizontal="left" vertical="center"/>
    </xf>
    <xf numFmtId="165" fontId="3" fillId="4" borderId="1" applyAlignment="1" pivotButton="0" quotePrefix="0" xfId="0">
      <alignment horizontal="center" vertical="center"/>
    </xf>
    <xf numFmtId="0" fontId="5" fillId="10" borderId="1" applyAlignment="1" pivotButton="0" quotePrefix="0" xfId="0">
      <alignment horizontal="center" vertical="center" wrapText="1"/>
    </xf>
    <xf numFmtId="1" fontId="6" fillId="6" borderId="1" applyAlignment="1" pivotButton="0" quotePrefix="0" xfId="0">
      <alignment horizontal="center" vertical="center"/>
    </xf>
    <xf numFmtId="166" fontId="6" fillId="6" borderId="1" applyAlignment="1" pivotButton="0" quotePrefix="0" xfId="0">
      <alignment horizontal="center" vertical="center"/>
    </xf>
    <xf numFmtId="165" fontId="6" fillId="6" borderId="1" applyAlignment="1" pivotButton="0" quotePrefix="0" xfId="0">
      <alignment horizontal="center" vertical="center"/>
    </xf>
    <xf numFmtId="0" fontId="3" fillId="3" borderId="1" applyAlignment="1" pivotButton="0" quotePrefix="0" xfId="0">
      <alignment horizontal="left" vertical="center"/>
    </xf>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6" borderId="1" applyAlignment="1" pivotButton="0" quotePrefix="0" xfId="0">
      <alignment horizontal="center" vertical="center"/>
    </xf>
    <xf numFmtId="0" fontId="0" fillId="0" borderId="4" pivotButton="0" quotePrefix="0" xfId="0"/>
    <xf numFmtId="0" fontId="0" fillId="0" borderId="5" pivotButton="0" quotePrefix="0" xfId="0"/>
  </cellXfs>
  <cellStyles count="1">
    <cellStyle name="Normal" xfId="0" builtinId="0" hidden="0"/>
  </cellStyles>
  <dxfs count="4">
    <dxf>
      <font>
        <name val="Aptos"/>
        <b val="1"/>
        <color rgb="00FFFFFF"/>
        <sz val="10"/>
      </font>
      <fill>
        <patternFill patternType="solid">
          <fgColor rgb="00DC2626"/>
        </patternFill>
      </fill>
    </dxf>
    <dxf>
      <font>
        <name val="Aptos"/>
        <b val="1"/>
        <color rgb="00FFFFFF"/>
        <sz val="10"/>
      </font>
      <fill>
        <patternFill patternType="solid">
          <fgColor rgb="00F59E0B"/>
        </patternFill>
      </fill>
    </dxf>
    <dxf>
      <font>
        <name val="Aptos"/>
        <b val="1"/>
        <color rgb="00FFFFFF"/>
        <sz val="10"/>
      </font>
      <fill>
        <patternFill patternType="solid">
          <fgColor rgb="0022C55E"/>
        </patternFill>
      </fill>
    </dxf>
    <dxf>
      <font>
        <name val="Aptos"/>
        <b val="1"/>
        <color rgb="00DC2626"/>
        <sz val="10"/>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Applications by Current Status</a:t>
            </a:r>
          </a:p>
        </rich>
      </tx>
    </title>
    <plotArea>
      <doughnutChart>
        <varyColors val="1"/>
        <ser>
          <idx val="0"/>
          <order val="0"/>
          <tx>
            <strRef>
              <f>'Dashboard'!B12</f>
            </strRef>
          </tx>
          <spPr>
            <a:ln xmlns:a="http://schemas.openxmlformats.org/drawingml/2006/main">
              <a:prstDash val="solid"/>
            </a:ln>
          </spPr>
          <cat>
            <numRef>
              <f>'Dashboard'!$A$13:$A$20</f>
            </numRef>
          </cat>
          <val>
            <numRef>
              <f>'Dashboard'!$B$13:$B$20</f>
            </numRef>
          </val>
        </ser>
        <firstSliceAng val="0"/>
        <holeSize val="55"/>
      </doughnut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Records by Province or Territory</a:t>
            </a:r>
          </a:p>
        </rich>
      </tx>
    </title>
    <plotArea>
      <barChart>
        <barDir val="bar"/>
        <grouping val="clustered"/>
        <ser>
          <idx val="0"/>
          <order val="0"/>
          <tx>
            <strRef>
              <f>'Dashboard'!H12</f>
            </strRef>
          </tx>
          <spPr>
            <a:ln xmlns:a="http://schemas.openxmlformats.org/drawingml/2006/main">
              <a:prstDash val="solid"/>
            </a:ln>
          </spPr>
          <cat>
            <numRef>
              <f>'Dashboard'!$G$13:$G$25</f>
            </numRef>
          </cat>
          <val>
            <numRef>
              <f>'Dashboard'!$H$13:$H$25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Records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Province / Territory</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Approved Tax Years by Applicant</a:t>
            </a:r>
          </a:p>
        </rich>
      </tx>
    </title>
    <plotArea>
      <barChart>
        <barDir val="col"/>
        <grouping val="clustered"/>
        <ser>
          <idx val="0"/>
          <order val="0"/>
          <tx>
            <strRef>
              <f>'Dashboard'!M12</f>
            </strRef>
          </tx>
          <spPr>
            <a:ln xmlns:a="http://schemas.openxmlformats.org/drawingml/2006/main">
              <a:prstDash val="solid"/>
            </a:ln>
          </spPr>
          <cat>
            <numRef>
              <f>'Dashboard'!$L$13:$L$112</f>
            </numRef>
          </cat>
          <val>
            <numRef>
              <f>'Dashboard'!$M$13:$M$112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Applicant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Tax Years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27</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27</row>
      <rowOff>0</rowOff>
    </from>
    <ext cx="468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16</col>
      <colOff>0</colOff>
      <row>27</row>
      <rowOff>0</rowOff>
    </from>
    <ext cx="5400000" cy="288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DTCTracker" displayName="DTCTracker" ref="A1:V101" headerRowCount="1">
  <autoFilter ref="A1:V101"/>
  <tableColumns count="22">
    <tableColumn id="1" name="Record ID"/>
    <tableColumn id="2" name="Applicant Name"/>
    <tableColumn id="3" name="City"/>
    <tableColumn id="4" name="Province"/>
    <tableColumn id="5" name="Taxpayer Type"/>
    <tableColumn id="6" name="Application Type"/>
    <tableColumn id="7" name="Medical Practitioner"/>
    <tableColumn id="8" name="Practitioner Form Sent"/>
    <tableColumn id="9" name="Practitioner Form Received"/>
    <tableColumn id="10" name="CRA Submission Date"/>
    <tableColumn id="11" name="CRA Reference Number"/>
    <tableColumn id="12" name="Current Status"/>
    <tableColumn id="13" name="Decision Date"/>
    <tableColumn id="14" name="Approved From Tax Year"/>
    <tableColumn id="15" name="Approved To Tax Year"/>
    <tableColumn id="16" name="Renewal Due Date"/>
    <tableColumn id="17" name="Days to Renewal"/>
    <tableColumn id="18" name="Renewal Flag"/>
    <tableColumn id="19" name="Approved Tax Years"/>
    <tableColumn id="20" name="Estimated Eligible Tax Years %"/>
    <tableColumn id="21" name="Notes"/>
    <tableColumn id="22" name="Status Categor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21"/>
  <sheetViews>
    <sheetView showGridLines="0" workbookViewId="0">
      <selection activeCell="A1" sqref="A1"/>
    </sheetView>
  </sheetViews>
  <sheetFormatPr baseColWidth="8" defaultRowHeight="15"/>
  <cols>
    <col width="27" customWidth="1" min="1" max="1"/>
    <col width="108" customWidth="1" min="2" max="2"/>
    <col width="3" customWidth="1" min="3" max="3"/>
    <col width="3" customWidth="1" min="4" max="4"/>
    <col width="3" customWidth="1" min="5" max="5"/>
    <col width="3" customWidth="1" min="6" max="6"/>
    <col width="3" customWidth="1" min="7" max="7"/>
    <col width="3" customWidth="1" min="8" max="8"/>
  </cols>
  <sheetData>
    <row r="1" ht="28" customHeight="1">
      <c r="A1" s="1" t="inlineStr">
        <is>
          <t>DTC Tracker Excel Template — Canada</t>
        </is>
      </c>
      <c r="B1" s="30" t="n"/>
      <c r="C1" s="30" t="n"/>
      <c r="D1" s="30" t="n"/>
      <c r="E1" s="30" t="n"/>
      <c r="F1" s="30" t="n"/>
      <c r="G1" s="30" t="n"/>
      <c r="H1" s="31" t="n"/>
    </row>
    <row r="2"/>
    <row r="3" ht="44" customHeight="1">
      <c r="A3" s="2" t="inlineStr">
        <is>
          <t>Purpose</t>
        </is>
      </c>
      <c r="B3" s="3" t="inlineStr">
        <is>
          <t>Use this privacy-conscious workbook to organize Disability Tax Credit (DTC) applications, renewals, Canada Revenue Agency (CRA) correspondence, Form T2201 milestones, and approved tax years. It does not determine eligibility or benefit amounts.</t>
        </is>
      </c>
    </row>
    <row r="4" ht="44" customHeight="1">
      <c r="A4" s="4" t="inlineStr">
        <is>
          <t>Recommended workflow</t>
        </is>
      </c>
      <c r="B4" s="5" t="inlineStr">
        <is>
          <t>Create one record per applicant or DTC file in the DTC Tracker. Enter only the minimum personal information needed for follow-up, select statuses from the dropdown lists, update key dates, and review renewal alerts regularly.</t>
        </is>
      </c>
    </row>
    <row r="5" ht="44" customHeight="1">
      <c r="A5" s="2" t="inlineStr">
        <is>
          <t>1. Applicant information</t>
        </is>
      </c>
      <c r="B5" s="3" t="inlineStr">
        <is>
          <t>Record a unique Record ID, applicant name, city, province or territory, taxpayer type, and application type. Avoid unnecessary health details, diagnoses, or sensitive attachments in this workbook.</t>
        </is>
      </c>
    </row>
    <row r="6" ht="44" customHeight="1">
      <c r="A6" s="4" t="inlineStr">
        <is>
          <t>2. Form T2201</t>
        </is>
      </c>
      <c r="B6" s="5" t="inlineStr">
        <is>
          <t>Track when Form T2201 is sent to and received from the medical practitioner. The medical practitioner certification process and CRA requirements may change; confirm current instructions directly with CRA.</t>
        </is>
      </c>
    </row>
    <row r="7" ht="44" customHeight="1">
      <c r="A7" s="2" t="inlineStr">
        <is>
          <t>3. CRA submission</t>
        </is>
      </c>
      <c r="B7" s="3" t="inlineStr">
        <is>
          <t>Record the CRA submission date and CRA reference number once available. Keep copies of correspondence, submission confirmations, and supporting documentation in a secure location outside shared workbooks.</t>
        </is>
      </c>
    </row>
    <row r="8" ht="44" customHeight="1">
      <c r="A8" s="4" t="inlineStr">
        <is>
          <t>4. CRA decision</t>
        </is>
      </c>
      <c r="B8" s="5" t="inlineStr">
        <is>
          <t>Record the Current Status and Decision Date after CRA issues a decision or Notice of Determination. CRA decisions remain authoritative, including any approved tax years and renewal requirements.</t>
        </is>
      </c>
    </row>
    <row r="9" ht="44" customHeight="1">
      <c r="A9" s="2" t="inlineStr">
        <is>
          <t>5. Reassessment and returns</t>
        </is>
      </c>
      <c r="B9" s="3" t="inlineStr">
        <is>
          <t>If approved, discuss adjusted tax returns, reassessments, and related credits with CRA or a qualified tax professional. Record approved tax years for tracking only; do not treat this workbook as a benefit calculation.</t>
        </is>
      </c>
    </row>
    <row r="10" ht="44" customHeight="1">
      <c r="A10" s="4" t="inlineStr">
        <is>
          <t>6. Renewal review</t>
        </is>
      </c>
      <c r="B10" s="5" t="inlineStr">
        <is>
          <t>Enter a Renewal Due Date when known. Days to Renewal and Renewal Flag are calculated fields. Review overdue and upcoming renewal alerts, then verify next steps with CRA.</t>
        </is>
      </c>
    </row>
    <row r="11" ht="44" customHeight="1">
      <c r="A11" s="2" t="inlineStr">
        <is>
          <t>Privacy guidance</t>
        </is>
      </c>
      <c r="B11" s="3" t="inlineStr">
        <is>
          <t>Store this file securely, limit access to people who need it, and avoid unnecessary health details in shared workbooks. Apply PIPEDA principles such as limiting collection, safeguarding information, and using personal information only for appropriate purposes.</t>
        </is>
      </c>
    </row>
    <row r="12" ht="44" customHeight="1">
      <c r="A12" s="4" t="inlineStr">
        <is>
          <t>Canadian references</t>
        </is>
      </c>
      <c r="B12" s="5" t="inlineStr">
        <is>
          <t>Useful references include the Canada Revenue Agency (CRA), Form T2201, Notices of Determination, adjusted tax returns or reassessments, and GST/HST considerations where applicable. Confirm current guidance with CRA.</t>
        </is>
      </c>
    </row>
    <row r="13" ht="44" customHeight="1">
      <c r="A13" s="2" t="inlineStr">
        <is>
          <t>Disclaimer</t>
        </is>
      </c>
      <c r="B13" s="3" t="inlineStr">
        <is>
          <t>This workbook is an organizational tracker only. It does not calculate or guarantee DTC eligibility, approval, benefit amounts, reassessments, GST/HST outcomes, or any CRA decision. Consult CRA or a qualified Canadian tax professional for advice.</t>
        </is>
      </c>
    </row>
    <row r="14"/>
    <row r="15"/>
    <row r="16">
      <c r="A16" s="6" t="inlineStr">
        <is>
          <t>Legend</t>
        </is>
      </c>
      <c r="B16" s="6" t="inlineStr">
        <is>
          <t>Meaning</t>
        </is>
      </c>
    </row>
    <row r="17">
      <c r="A17" s="7" t="inlineStr">
        <is>
          <t>Input cell</t>
        </is>
      </c>
      <c r="B17" s="5" t="inlineStr">
        <is>
          <t>Pale yellow cells are intended for user entry or updates.</t>
        </is>
      </c>
    </row>
    <row r="18">
      <c r="A18" s="8" t="inlineStr">
        <is>
          <t>Calculated cell</t>
        </is>
      </c>
      <c r="B18" s="5" t="inlineStr">
        <is>
          <t>Grey or white cells contain formulas and should normally not be overwritten.</t>
        </is>
      </c>
    </row>
    <row r="19">
      <c r="A19" s="9" t="inlineStr">
        <is>
          <t>Green status</t>
        </is>
      </c>
      <c r="B19" s="5" t="inlineStr">
        <is>
          <t>Current renewal timing or an approved application.</t>
        </is>
      </c>
    </row>
    <row r="20">
      <c r="A20" s="10" t="inlineStr">
        <is>
          <t>Amber status</t>
        </is>
      </c>
      <c r="B20" s="5" t="inlineStr">
        <is>
          <t>Renewal due within 90 days.</t>
        </is>
      </c>
    </row>
    <row r="21">
      <c r="A21" s="11" t="inlineStr">
        <is>
          <t>Red alert</t>
        </is>
      </c>
      <c r="B21" s="5" t="inlineStr">
        <is>
          <t>Overdue renewal or an awaiting medical form record with no form received date.</t>
        </is>
      </c>
    </row>
  </sheetData>
  <mergeCells count="1">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101"/>
  <sheetViews>
    <sheetView showGridLines="0" workbookViewId="0">
      <pane ySplit="1" topLeftCell="A2" activePane="bottomLeft" state="frozen"/>
      <selection pane="bottomLeft" activeCell="A1" sqref="A1"/>
    </sheetView>
  </sheetViews>
  <sheetFormatPr baseColWidth="8" defaultRowHeight="15"/>
  <cols>
    <col width="16" customWidth="1" min="1" max="1"/>
    <col width="22" customWidth="1" min="2" max="2"/>
    <col width="18" customWidth="1" min="3" max="3"/>
    <col width="10" customWidth="1" min="4" max="4"/>
    <col width="19" customWidth="1" min="5" max="5"/>
    <col width="19" customWidth="1" min="6" max="6"/>
    <col width="25" customWidth="1" min="7" max="7"/>
    <col width="20" customWidth="1" min="8" max="8"/>
    <col width="23" customWidth="1" min="9" max="9"/>
    <col width="20" customWidth="1" min="10" max="10"/>
    <col width="22" customWidth="1" min="11" max="11"/>
    <col width="29" customWidth="1" min="12" max="12"/>
    <col width="18" customWidth="1" min="13" max="13"/>
    <col width="20" customWidth="1" min="14" max="14"/>
    <col width="18" customWidth="1" min="15" max="15"/>
    <col width="18" customWidth="1" min="16" max="16"/>
    <col width="17" customWidth="1" min="17" max="17"/>
    <col width="21" customWidth="1" min="18" max="18"/>
    <col width="19" customWidth="1" min="19" max="19"/>
    <col width="27" customWidth="1" min="20" max="20"/>
    <col width="46" customWidth="1" min="21" max="21"/>
    <col width="17" customWidth="1" min="22" max="22"/>
  </cols>
  <sheetData>
    <row r="1" ht="36" customHeight="1">
      <c r="A1" s="6" t="inlineStr">
        <is>
          <t>Record ID</t>
        </is>
      </c>
      <c r="B1" s="6" t="inlineStr">
        <is>
          <t>Applicant Name</t>
        </is>
      </c>
      <c r="C1" s="6" t="inlineStr">
        <is>
          <t>City</t>
        </is>
      </c>
      <c r="D1" s="6" t="inlineStr">
        <is>
          <t>Province</t>
        </is>
      </c>
      <c r="E1" s="6" t="inlineStr">
        <is>
          <t>Taxpayer Type</t>
        </is>
      </c>
      <c r="F1" s="6" t="inlineStr">
        <is>
          <t>Application Type</t>
        </is>
      </c>
      <c r="G1" s="6" t="inlineStr">
        <is>
          <t>Medical Practitioner</t>
        </is>
      </c>
      <c r="H1" s="6" t="inlineStr">
        <is>
          <t>Practitioner Form Sent</t>
        </is>
      </c>
      <c r="I1" s="6" t="inlineStr">
        <is>
          <t>Practitioner Form Received</t>
        </is>
      </c>
      <c r="J1" s="6" t="inlineStr">
        <is>
          <t>CRA Submission Date</t>
        </is>
      </c>
      <c r="K1" s="6" t="inlineStr">
        <is>
          <t>CRA Reference Number</t>
        </is>
      </c>
      <c r="L1" s="6" t="inlineStr">
        <is>
          <t>Current Status</t>
        </is>
      </c>
      <c r="M1" s="6" t="inlineStr">
        <is>
          <t>Decision Date</t>
        </is>
      </c>
      <c r="N1" s="6" t="inlineStr">
        <is>
          <t>Approved From Tax Year</t>
        </is>
      </c>
      <c r="O1" s="6" t="inlineStr">
        <is>
          <t>Approved To Tax Year</t>
        </is>
      </c>
      <c r="P1" s="6" t="inlineStr">
        <is>
          <t>Renewal Due Date</t>
        </is>
      </c>
      <c r="Q1" s="6" t="inlineStr">
        <is>
          <t>Days to Renewal</t>
        </is>
      </c>
      <c r="R1" s="6" t="inlineStr">
        <is>
          <t>Renewal Flag</t>
        </is>
      </c>
      <c r="S1" s="6" t="inlineStr">
        <is>
          <t>Approved Tax Years</t>
        </is>
      </c>
      <c r="T1" s="6" t="inlineStr">
        <is>
          <t>Estimated Eligible Tax Years %</t>
        </is>
      </c>
      <c r="U1" s="6" t="inlineStr">
        <is>
          <t>Notes</t>
        </is>
      </c>
      <c r="V1" s="6" t="inlineStr">
        <is>
          <t>Status Category</t>
        </is>
      </c>
    </row>
    <row r="2">
      <c r="A2" s="12" t="inlineStr">
        <is>
          <t>DTC-2026-001</t>
        </is>
      </c>
      <c r="B2" s="13" t="inlineStr">
        <is>
          <t>Liam Chen</t>
        </is>
      </c>
      <c r="C2" s="13" t="inlineStr">
        <is>
          <t>Toronto</t>
        </is>
      </c>
      <c r="D2" s="13" t="inlineStr">
        <is>
          <t>ON</t>
        </is>
      </c>
      <c r="E2" s="13" t="inlineStr">
        <is>
          <t>Individual</t>
        </is>
      </c>
      <c r="F2" s="13" t="inlineStr">
        <is>
          <t>New application</t>
        </is>
      </c>
      <c r="G2" s="7" t="inlineStr">
        <is>
          <t>Dr. Priya Patel</t>
        </is>
      </c>
      <c r="H2" s="14" t="n">
        <v>46163</v>
      </c>
      <c r="I2" s="14" t="n">
        <v>46178</v>
      </c>
      <c r="J2" s="14" t="n">
        <v>46183</v>
      </c>
      <c r="K2" s="12" t="inlineStr">
        <is>
          <t>T2201-2026-001</t>
        </is>
      </c>
      <c r="L2" s="13" t="inlineStr">
        <is>
          <t>Approved</t>
        </is>
      </c>
      <c r="M2" s="14" t="n">
        <v>46238</v>
      </c>
      <c r="N2" s="15" t="n">
        <v>2019</v>
      </c>
      <c r="O2" s="15" t="n">
        <v>2026</v>
      </c>
      <c r="P2" s="14" t="n">
        <v>46433</v>
      </c>
      <c r="Q2" s="16">
        <f>IF(P2="","",P2-TODAY())</f>
        <v/>
      </c>
      <c r="R2" s="17">
        <f>IF(A2="","",IF(P2="","Not applicable",IF(P2&lt;TODAY(),"Overdue",IF(P2&lt;=TODAY()+90,"Due within 90 days","Current"))))</f>
        <v/>
      </c>
      <c r="S2" s="16">
        <f>IF(OR(N2="",O2=""),"",O2-N2+1)</f>
        <v/>
      </c>
      <c r="T2" s="18">
        <f>IF(S2="","",IFERROR(S2/(YEAR(TODAY())-2019),0))</f>
        <v/>
      </c>
      <c r="U2" s="7" t="inlineStr">
        <is>
          <t>CRA approval recorded; review renewal date.</t>
        </is>
      </c>
      <c r="V2" s="17">
        <f>IF(L2="","",IFERROR(VLOOKUP(L2,'Lists'!$A$2:$B$9,2,FALSE),""))</f>
        <v/>
      </c>
    </row>
    <row r="3">
      <c r="A3" s="12" t="inlineStr">
        <is>
          <t>DTC-2026-002</t>
        </is>
      </c>
      <c r="B3" s="13" t="inlineStr">
        <is>
          <t>Emma Tremblay</t>
        </is>
      </c>
      <c r="C3" s="13" t="inlineStr">
        <is>
          <t>Montreal</t>
        </is>
      </c>
      <c r="D3" s="13" t="inlineStr">
        <is>
          <t>QC</t>
        </is>
      </c>
      <c r="E3" s="13" t="inlineStr">
        <is>
          <t>Parent/guardian</t>
        </is>
      </c>
      <c r="F3" s="13" t="inlineStr">
        <is>
          <t>New application</t>
        </is>
      </c>
      <c r="G3" s="7" t="inlineStr">
        <is>
          <t>Dr. Marc Gagnon</t>
        </is>
      </c>
      <c r="H3" s="14" t="n">
        <v>46252</v>
      </c>
      <c r="I3" s="14" t="n"/>
      <c r="J3" s="14" t="n"/>
      <c r="K3" s="12" t="inlineStr"/>
      <c r="L3" s="13" t="inlineStr">
        <is>
          <t>Awaiting medical form</t>
        </is>
      </c>
      <c r="M3" s="14" t="n"/>
      <c r="N3" s="15" t="n"/>
      <c r="O3" s="15" t="n"/>
      <c r="P3" s="14" t="n"/>
      <c r="Q3" s="19">
        <f>IF(P3="","",P3-TODAY())</f>
        <v/>
      </c>
      <c r="R3" s="20">
        <f>IF(A3="","",IF(P3="","Not applicable",IF(P3&lt;TODAY(),"Overdue",IF(P3&lt;=TODAY()+90,"Due within 90 days","Current"))))</f>
        <v/>
      </c>
      <c r="S3" s="19">
        <f>IF(OR(N3="",O3=""),"",O3-N3+1)</f>
        <v/>
      </c>
      <c r="T3" s="21">
        <f>IF(S3="","",IFERROR(S3/(YEAR(TODAY())-2019),0))</f>
        <v/>
      </c>
      <c r="U3" s="7" t="inlineStr">
        <is>
          <t>Follow up with practitioner office; no health details recorded.</t>
        </is>
      </c>
      <c r="V3" s="20">
        <f>IF(L3="","",IFERROR(VLOOKUP(L3,'Lists'!$A$2:$B$9,2,FALSE),""))</f>
        <v/>
      </c>
    </row>
    <row r="4">
      <c r="A4" s="12" t="inlineStr">
        <is>
          <t>DTC-2026-003</t>
        </is>
      </c>
      <c r="B4" s="13" t="inlineStr">
        <is>
          <t>Noah Singh</t>
        </is>
      </c>
      <c r="C4" s="13" t="inlineStr">
        <is>
          <t>Vancouver</t>
        </is>
      </c>
      <c r="D4" s="13" t="inlineStr">
        <is>
          <t>BC</t>
        </is>
      </c>
      <c r="E4" s="13" t="inlineStr">
        <is>
          <t>Individual</t>
        </is>
      </c>
      <c r="F4" s="13" t="inlineStr">
        <is>
          <t>New application</t>
        </is>
      </c>
      <c r="G4" s="7" t="inlineStr">
        <is>
          <t>Dr. Alisha Verma</t>
        </is>
      </c>
      <c r="H4" s="14" t="n">
        <v>46173</v>
      </c>
      <c r="I4" s="14" t="n">
        <v>46188</v>
      </c>
      <c r="J4" s="14" t="n">
        <v>46203</v>
      </c>
      <c r="K4" s="12" t="inlineStr">
        <is>
          <t>T2201-2026-003</t>
        </is>
      </c>
      <c r="L4" s="13" t="inlineStr">
        <is>
          <t>Submitted to CRA</t>
        </is>
      </c>
      <c r="M4" s="14" t="n"/>
      <c r="N4" s="15" t="n"/>
      <c r="O4" s="15" t="n"/>
      <c r="P4" s="14" t="n"/>
      <c r="Q4" s="16">
        <f>IF(P4="","",P4-TODAY())</f>
        <v/>
      </c>
      <c r="R4" s="17">
        <f>IF(A4="","",IF(P4="","Not applicable",IF(P4&lt;TODAY(),"Overdue",IF(P4&lt;=TODAY()+90,"Due within 90 days","Current"))))</f>
        <v/>
      </c>
      <c r="S4" s="16">
        <f>IF(OR(N4="",O4=""),"",O4-N4+1)</f>
        <v/>
      </c>
      <c r="T4" s="18">
        <f>IF(S4="","",IFERROR(S4/(YEAR(TODAY())-2019),0))</f>
        <v/>
      </c>
      <c r="U4" s="7" t="inlineStr">
        <is>
          <t>CRA submission confirmation retained securely.</t>
        </is>
      </c>
      <c r="V4" s="17">
        <f>IF(L4="","",IFERROR(VLOOKUP(L4,'Lists'!$A$2:$B$9,2,FALSE),""))</f>
        <v/>
      </c>
    </row>
    <row r="5">
      <c r="A5" s="12" t="inlineStr">
        <is>
          <t>DTC-2026-004</t>
        </is>
      </c>
      <c r="B5" s="13" t="inlineStr">
        <is>
          <t>Olivia MacDonald</t>
        </is>
      </c>
      <c r="C5" s="13" t="inlineStr">
        <is>
          <t>Halifax</t>
        </is>
      </c>
      <c r="D5" s="13" t="inlineStr">
        <is>
          <t>NS</t>
        </is>
      </c>
      <c r="E5" s="13" t="inlineStr">
        <is>
          <t>Representative</t>
        </is>
      </c>
      <c r="F5" s="13" t="inlineStr">
        <is>
          <t>Reassessment</t>
        </is>
      </c>
      <c r="G5" s="7" t="inlineStr">
        <is>
          <t>Dr. Fiona MacLeod</t>
        </is>
      </c>
      <c r="H5" s="14" t="n">
        <v>46123</v>
      </c>
      <c r="I5" s="14" t="n">
        <v>46139</v>
      </c>
      <c r="J5" s="14" t="n">
        <v>46153</v>
      </c>
      <c r="K5" s="12" t="inlineStr">
        <is>
          <t>T2201-2026-004</t>
        </is>
      </c>
      <c r="L5" s="13" t="inlineStr">
        <is>
          <t>Additional information requested</t>
        </is>
      </c>
      <c r="M5" s="14" t="n"/>
      <c r="N5" s="15" t="n"/>
      <c r="O5" s="15" t="n"/>
      <c r="P5" s="14" t="n"/>
      <c r="Q5" s="19">
        <f>IF(P5="","",P5-TODAY())</f>
        <v/>
      </c>
      <c r="R5" s="20">
        <f>IF(A5="","",IF(P5="","Not applicable",IF(P5&lt;TODAY(),"Overdue",IF(P5&lt;=TODAY()+90,"Due within 90 days","Current"))))</f>
        <v/>
      </c>
      <c r="S5" s="19">
        <f>IF(OR(N5="",O5=""),"",O5-N5+1)</f>
        <v/>
      </c>
      <c r="T5" s="21">
        <f>IF(S5="","",IFERROR(S5/(YEAR(TODAY())-2019),0))</f>
        <v/>
      </c>
      <c r="U5" s="7" t="inlineStr">
        <is>
          <t>Track CRA correspondence deadline separately after verification.</t>
        </is>
      </c>
      <c r="V5" s="20">
        <f>IF(L5="","",IFERROR(VLOOKUP(L5,'Lists'!$A$2:$B$9,2,FALSE),""))</f>
        <v/>
      </c>
    </row>
    <row r="6">
      <c r="A6" s="12" t="inlineStr">
        <is>
          <t>DTC-2026-005</t>
        </is>
      </c>
      <c r="B6" s="13" t="inlineStr">
        <is>
          <t>Lucas Martin</t>
        </is>
      </c>
      <c r="C6" s="13" t="inlineStr">
        <is>
          <t>Ottawa</t>
        </is>
      </c>
      <c r="D6" s="13" t="inlineStr">
        <is>
          <t>ON</t>
        </is>
      </c>
      <c r="E6" s="13" t="inlineStr">
        <is>
          <t>Individual</t>
        </is>
      </c>
      <c r="F6" s="13" t="inlineStr">
        <is>
          <t>Renewal</t>
        </is>
      </c>
      <c r="G6" s="7" t="inlineStr">
        <is>
          <t>Dr. Daniel Brooks</t>
        </is>
      </c>
      <c r="H6" s="14" t="n">
        <v>46193</v>
      </c>
      <c r="I6" s="14" t="n">
        <v>46208</v>
      </c>
      <c r="J6" s="14" t="n">
        <v>46218</v>
      </c>
      <c r="K6" s="12" t="inlineStr">
        <is>
          <t>T2201-2026-005</t>
        </is>
      </c>
      <c r="L6" s="13" t="inlineStr">
        <is>
          <t>Renewal required</t>
        </is>
      </c>
      <c r="M6" s="14" t="n"/>
      <c r="N6" s="15" t="n">
        <v>2020</v>
      </c>
      <c r="O6" s="15" t="n">
        <v>2025</v>
      </c>
      <c r="P6" s="14" t="n">
        <v>46263</v>
      </c>
      <c r="Q6" s="16">
        <f>IF(P6="","",P6-TODAY())</f>
        <v/>
      </c>
      <c r="R6" s="17">
        <f>IF(A6="","",IF(P6="","Not applicable",IF(P6&lt;TODAY(),"Overdue",IF(P6&lt;=TODAY()+90,"Due within 90 days","Current"))))</f>
        <v/>
      </c>
      <c r="S6" s="16">
        <f>IF(OR(N6="",O6=""),"",O6-N6+1)</f>
        <v/>
      </c>
      <c r="T6" s="18">
        <f>IF(S6="","",IFERROR(S6/(YEAR(TODAY())-2019),0))</f>
        <v/>
      </c>
      <c r="U6" s="7" t="inlineStr">
        <is>
          <t>Renewal date requires follow-up with CRA.</t>
        </is>
      </c>
      <c r="V6" s="17">
        <f>IF(L6="","",IFERROR(VLOOKUP(L6,'Lists'!$A$2:$B$9,2,FALSE),""))</f>
        <v/>
      </c>
    </row>
    <row r="7">
      <c r="A7" s="12" t="inlineStr">
        <is>
          <t>DTC-2026-006</t>
        </is>
      </c>
      <c r="B7" s="13" t="inlineStr">
        <is>
          <t>Sophie Nguyen</t>
        </is>
      </c>
      <c r="C7" s="13" t="inlineStr">
        <is>
          <t>Calgary</t>
        </is>
      </c>
      <c r="D7" s="13" t="inlineStr">
        <is>
          <t>AB</t>
        </is>
      </c>
      <c r="E7" s="13" t="inlineStr">
        <is>
          <t>Individual</t>
        </is>
      </c>
      <c r="F7" s="13" t="inlineStr">
        <is>
          <t>Renewal</t>
        </is>
      </c>
      <c r="G7" s="7" t="inlineStr">
        <is>
          <t>Dr. Meera Shah</t>
        </is>
      </c>
      <c r="H7" s="14" t="n">
        <v>46153</v>
      </c>
      <c r="I7" s="14" t="n">
        <v>46168</v>
      </c>
      <c r="J7" s="14" t="n">
        <v>46178</v>
      </c>
      <c r="K7" s="12" t="inlineStr">
        <is>
          <t>T2201-2026-006</t>
        </is>
      </c>
      <c r="L7" s="13" t="inlineStr">
        <is>
          <t>Approved</t>
        </is>
      </c>
      <c r="M7" s="14" t="n">
        <v>46253</v>
      </c>
      <c r="N7" s="15" t="n">
        <v>2022</v>
      </c>
      <c r="O7" s="15" t="n">
        <v>2026</v>
      </c>
      <c r="P7" s="14" t="n">
        <v>46308</v>
      </c>
      <c r="Q7" s="19">
        <f>IF(P7="","",P7-TODAY())</f>
        <v/>
      </c>
      <c r="R7" s="20">
        <f>IF(A7="","",IF(P7="","Not applicable",IF(P7&lt;TODAY(),"Overdue",IF(P7&lt;=TODAY()+90,"Due within 90 days","Current"))))</f>
        <v/>
      </c>
      <c r="S7" s="19">
        <f>IF(OR(N7="",O7=""),"",O7-N7+1)</f>
        <v/>
      </c>
      <c r="T7" s="21">
        <f>IF(S7="","",IFERROR(S7/(YEAR(TODAY())-2019),0))</f>
        <v/>
      </c>
      <c r="U7" s="7" t="inlineStr">
        <is>
          <t>Approved period recorded from CRA decision.</t>
        </is>
      </c>
      <c r="V7" s="20">
        <f>IF(L7="","",IFERROR(VLOOKUP(L7,'Lists'!$A$2:$B$9,2,FALSE),""))</f>
        <v/>
      </c>
    </row>
    <row r="8">
      <c r="A8" s="12" t="inlineStr">
        <is>
          <t>DTC-2026-007</t>
        </is>
      </c>
      <c r="B8" s="13" t="inlineStr">
        <is>
          <t>Ethan Wilson</t>
        </is>
      </c>
      <c r="C8" s="13" t="inlineStr">
        <is>
          <t>Winnipeg</t>
        </is>
      </c>
      <c r="D8" s="13" t="inlineStr">
        <is>
          <t>MB</t>
        </is>
      </c>
      <c r="E8" s="13" t="inlineStr">
        <is>
          <t>Individual</t>
        </is>
      </c>
      <c r="F8" s="13" t="inlineStr">
        <is>
          <t>New application</t>
        </is>
      </c>
      <c r="G8" s="7" t="inlineStr">
        <is>
          <t>Dr. Jordan Lee</t>
        </is>
      </c>
      <c r="H8" s="14" t="n">
        <v>46193</v>
      </c>
      <c r="I8" s="14" t="n">
        <v>46203</v>
      </c>
      <c r="J8" s="14" t="n">
        <v>46218</v>
      </c>
      <c r="K8" s="12" t="inlineStr">
        <is>
          <t>T2201-2026-007</t>
        </is>
      </c>
      <c r="L8" s="13" t="inlineStr">
        <is>
          <t>Denied</t>
        </is>
      </c>
      <c r="M8" s="14" t="n">
        <v>46266</v>
      </c>
      <c r="N8" s="15" t="n"/>
      <c r="O8" s="15" t="n"/>
      <c r="P8" s="14" t="n"/>
      <c r="Q8" s="16">
        <f>IF(P8="","",P8-TODAY())</f>
        <v/>
      </c>
      <c r="R8" s="17">
        <f>IF(A8="","",IF(P8="","Not applicable",IF(P8&lt;TODAY(),"Overdue",IF(P8&lt;=TODAY()+90,"Due within 90 days","Current"))))</f>
        <v/>
      </c>
      <c r="S8" s="16">
        <f>IF(OR(N8="",O8=""),"",O8-N8+1)</f>
        <v/>
      </c>
      <c r="T8" s="18">
        <f>IF(S8="","",IFERROR(S8/(YEAR(TODAY())-2019),0))</f>
        <v/>
      </c>
      <c r="U8" s="7" t="inlineStr">
        <is>
          <t>Review Notice of Determination and obtain advice if needed.</t>
        </is>
      </c>
      <c r="V8" s="17">
        <f>IF(L8="","",IFERROR(VLOOKUP(L8,'Lists'!$A$2:$B$9,2,FALSE),""))</f>
        <v/>
      </c>
    </row>
    <row r="9">
      <c r="A9" s="12" t="inlineStr">
        <is>
          <t>DTC-2026-008</t>
        </is>
      </c>
      <c r="B9" s="13" t="inlineStr">
        <is>
          <t>Charlotte Roy</t>
        </is>
      </c>
      <c r="C9" s="13" t="inlineStr">
        <is>
          <t>Quebec City</t>
        </is>
      </c>
      <c r="D9" s="13" t="inlineStr">
        <is>
          <t>QC</t>
        </is>
      </c>
      <c r="E9" s="13" t="inlineStr">
        <is>
          <t>Parent/guardian</t>
        </is>
      </c>
      <c r="F9" s="13" t="inlineStr">
        <is>
          <t>New application</t>
        </is>
      </c>
      <c r="G9" s="7" t="inlineStr">
        <is>
          <t>Dr. Isabelle Fortin</t>
        </is>
      </c>
      <c r="H9" s="14" t="n"/>
      <c r="I9" s="14" t="n"/>
      <c r="J9" s="14" t="n"/>
      <c r="K9" s="12" t="inlineStr"/>
      <c r="L9" s="13" t="inlineStr">
        <is>
          <t>Preparing</t>
        </is>
      </c>
      <c r="M9" s="14" t="n"/>
      <c r="N9" s="15" t="n"/>
      <c r="O9" s="15" t="n"/>
      <c r="P9" s="14" t="n"/>
      <c r="Q9" s="19">
        <f>IF(P9="","",P9-TODAY())</f>
        <v/>
      </c>
      <c r="R9" s="20">
        <f>IF(A9="","",IF(P9="","Not applicable",IF(P9&lt;TODAY(),"Overdue",IF(P9&lt;=TODAY()+90,"Due within 90 days","Current"))))</f>
        <v/>
      </c>
      <c r="S9" s="19">
        <f>IF(OR(N9="",O9=""),"",O9-N9+1)</f>
        <v/>
      </c>
      <c r="T9" s="21">
        <f>IF(S9="","",IFERROR(S9/(YEAR(TODAY())-2019),0))</f>
        <v/>
      </c>
      <c r="U9" s="7" t="inlineStr">
        <is>
          <t>Applicant information being organized before practitioner contact.</t>
        </is>
      </c>
      <c r="V9" s="20">
        <f>IF(L9="","",IFERROR(VLOOKUP(L9,'Lists'!$A$2:$B$9,2,FALSE),""))</f>
        <v/>
      </c>
    </row>
    <row r="10">
      <c r="A10" s="12" t="inlineStr">
        <is>
          <t>DTC-2026-009</t>
        </is>
      </c>
      <c r="B10" s="13" t="inlineStr">
        <is>
          <t>William Brown</t>
        </is>
      </c>
      <c r="C10" s="13" t="inlineStr">
        <is>
          <t>Victoria</t>
        </is>
      </c>
      <c r="D10" s="13" t="inlineStr">
        <is>
          <t>BC</t>
        </is>
      </c>
      <c r="E10" s="13" t="inlineStr">
        <is>
          <t>Representative</t>
        </is>
      </c>
      <c r="F10" s="13" t="inlineStr">
        <is>
          <t>Reassessment</t>
        </is>
      </c>
      <c r="G10" s="7" t="inlineStr">
        <is>
          <t>Dr. Andrew Campbell</t>
        </is>
      </c>
      <c r="H10" s="14" t="n">
        <v>46143</v>
      </c>
      <c r="I10" s="14" t="n">
        <v>46158</v>
      </c>
      <c r="J10" s="14" t="n">
        <v>46173</v>
      </c>
      <c r="K10" s="12" t="inlineStr">
        <is>
          <t>T2201-2026-009</t>
        </is>
      </c>
      <c r="L10" s="13" t="inlineStr">
        <is>
          <t>Closed</t>
        </is>
      </c>
      <c r="M10" s="14" t="n">
        <v>46233</v>
      </c>
      <c r="N10" s="15" t="n"/>
      <c r="O10" s="15" t="n"/>
      <c r="P10" s="14" t="n"/>
      <c r="Q10" s="16">
        <f>IF(P10="","",P10-TODAY())</f>
        <v/>
      </c>
      <c r="R10" s="17">
        <f>IF(A10="","",IF(P10="","Not applicable",IF(P10&lt;TODAY(),"Overdue",IF(P10&lt;=TODAY()+90,"Due within 90 days","Current"))))</f>
        <v/>
      </c>
      <c r="S10" s="16">
        <f>IF(OR(N10="",O10=""),"",O10-N10+1)</f>
        <v/>
      </c>
      <c r="T10" s="18">
        <f>IF(S10="","",IFERROR(S10/(YEAR(TODAY())-2019),0))</f>
        <v/>
      </c>
      <c r="U10" s="7" t="inlineStr">
        <is>
          <t>File closed following CRA correspondence.</t>
        </is>
      </c>
      <c r="V10" s="17">
        <f>IF(L10="","",IFERROR(VLOOKUP(L10,'Lists'!$A$2:$B$9,2,FALSE),""))</f>
        <v/>
      </c>
    </row>
    <row r="11">
      <c r="A11" s="12" t="n"/>
      <c r="B11" s="13" t="n"/>
      <c r="C11" s="13" t="n"/>
      <c r="D11" s="13" t="n"/>
      <c r="E11" s="13" t="n"/>
      <c r="F11" s="13" t="n"/>
      <c r="G11" s="7" t="n"/>
      <c r="H11" s="14" t="n"/>
      <c r="I11" s="14" t="n"/>
      <c r="J11" s="14" t="n"/>
      <c r="K11" s="12" t="n"/>
      <c r="L11" s="13" t="n"/>
      <c r="M11" s="14" t="n"/>
      <c r="N11" s="15" t="n"/>
      <c r="O11" s="15" t="n"/>
      <c r="P11" s="14" t="n"/>
      <c r="Q11" s="19">
        <f>IF(P11="","",P11-TODAY())</f>
        <v/>
      </c>
      <c r="R11" s="20">
        <f>IF(A11="","",IF(P11="","Not applicable",IF(P11&lt;TODAY(),"Overdue",IF(P11&lt;=TODAY()+90,"Due within 90 days","Current"))))</f>
        <v/>
      </c>
      <c r="S11" s="19">
        <f>IF(OR(N11="",O11=""),"",O11-N11+1)</f>
        <v/>
      </c>
      <c r="T11" s="21">
        <f>IF(S11="","",IFERROR(S11/(YEAR(TODAY())-2019),0))</f>
        <v/>
      </c>
      <c r="U11" s="7" t="n"/>
      <c r="V11" s="20">
        <f>IF(L11="","",IFERROR(VLOOKUP(L11,'Lists'!$A$2:$B$9,2,FALSE),""))</f>
        <v/>
      </c>
    </row>
    <row r="12">
      <c r="A12" s="12" t="n"/>
      <c r="B12" s="13" t="n"/>
      <c r="C12" s="13" t="n"/>
      <c r="D12" s="13" t="n"/>
      <c r="E12" s="13" t="n"/>
      <c r="F12" s="13" t="n"/>
      <c r="G12" s="7" t="n"/>
      <c r="H12" s="14" t="n"/>
      <c r="I12" s="14" t="n"/>
      <c r="J12" s="14" t="n"/>
      <c r="K12" s="12" t="n"/>
      <c r="L12" s="13" t="n"/>
      <c r="M12" s="14" t="n"/>
      <c r="N12" s="15" t="n"/>
      <c r="O12" s="15" t="n"/>
      <c r="P12" s="14" t="n"/>
      <c r="Q12" s="16">
        <f>IF(P12="","",P12-TODAY())</f>
        <v/>
      </c>
      <c r="R12" s="17">
        <f>IF(A12="","",IF(P12="","Not applicable",IF(P12&lt;TODAY(),"Overdue",IF(P12&lt;=TODAY()+90,"Due within 90 days","Current"))))</f>
        <v/>
      </c>
      <c r="S12" s="16">
        <f>IF(OR(N12="",O12=""),"",O12-N12+1)</f>
        <v/>
      </c>
      <c r="T12" s="18">
        <f>IF(S12="","",IFERROR(S12/(YEAR(TODAY())-2019),0))</f>
        <v/>
      </c>
      <c r="U12" s="7" t="n"/>
      <c r="V12" s="17">
        <f>IF(L12="","",IFERROR(VLOOKUP(L12,'Lists'!$A$2:$B$9,2,FALSE),""))</f>
        <v/>
      </c>
    </row>
    <row r="13">
      <c r="A13" s="12" t="n"/>
      <c r="B13" s="13" t="n"/>
      <c r="C13" s="13" t="n"/>
      <c r="D13" s="13" t="n"/>
      <c r="E13" s="13" t="n"/>
      <c r="F13" s="13" t="n"/>
      <c r="G13" s="7" t="n"/>
      <c r="H13" s="14" t="n"/>
      <c r="I13" s="14" t="n"/>
      <c r="J13" s="14" t="n"/>
      <c r="K13" s="12" t="n"/>
      <c r="L13" s="13" t="n"/>
      <c r="M13" s="14" t="n"/>
      <c r="N13" s="15" t="n"/>
      <c r="O13" s="15" t="n"/>
      <c r="P13" s="14" t="n"/>
      <c r="Q13" s="19">
        <f>IF(P13="","",P13-TODAY())</f>
        <v/>
      </c>
      <c r="R13" s="20">
        <f>IF(A13="","",IF(P13="","Not applicable",IF(P13&lt;TODAY(),"Overdue",IF(P13&lt;=TODAY()+90,"Due within 90 days","Current"))))</f>
        <v/>
      </c>
      <c r="S13" s="19">
        <f>IF(OR(N13="",O13=""),"",O13-N13+1)</f>
        <v/>
      </c>
      <c r="T13" s="21">
        <f>IF(S13="","",IFERROR(S13/(YEAR(TODAY())-2019),0))</f>
        <v/>
      </c>
      <c r="U13" s="7" t="n"/>
      <c r="V13" s="20">
        <f>IF(L13="","",IFERROR(VLOOKUP(L13,'Lists'!$A$2:$B$9,2,FALSE),""))</f>
        <v/>
      </c>
    </row>
    <row r="14">
      <c r="A14" s="12" t="n"/>
      <c r="B14" s="13" t="n"/>
      <c r="C14" s="13" t="n"/>
      <c r="D14" s="13" t="n"/>
      <c r="E14" s="13" t="n"/>
      <c r="F14" s="13" t="n"/>
      <c r="G14" s="7" t="n"/>
      <c r="H14" s="14" t="n"/>
      <c r="I14" s="14" t="n"/>
      <c r="J14" s="14" t="n"/>
      <c r="K14" s="12" t="n"/>
      <c r="L14" s="13" t="n"/>
      <c r="M14" s="14" t="n"/>
      <c r="N14" s="15" t="n"/>
      <c r="O14" s="15" t="n"/>
      <c r="P14" s="14" t="n"/>
      <c r="Q14" s="16">
        <f>IF(P14="","",P14-TODAY())</f>
        <v/>
      </c>
      <c r="R14" s="17">
        <f>IF(A14="","",IF(P14="","Not applicable",IF(P14&lt;TODAY(),"Overdue",IF(P14&lt;=TODAY()+90,"Due within 90 days","Current"))))</f>
        <v/>
      </c>
      <c r="S14" s="16">
        <f>IF(OR(N14="",O14=""),"",O14-N14+1)</f>
        <v/>
      </c>
      <c r="T14" s="18">
        <f>IF(S14="","",IFERROR(S14/(YEAR(TODAY())-2019),0))</f>
        <v/>
      </c>
      <c r="U14" s="7" t="n"/>
      <c r="V14" s="17">
        <f>IF(L14="","",IFERROR(VLOOKUP(L14,'Lists'!$A$2:$B$9,2,FALSE),""))</f>
        <v/>
      </c>
    </row>
    <row r="15">
      <c r="A15" s="12" t="n"/>
      <c r="B15" s="13" t="n"/>
      <c r="C15" s="13" t="n"/>
      <c r="D15" s="13" t="n"/>
      <c r="E15" s="13" t="n"/>
      <c r="F15" s="13" t="n"/>
      <c r="G15" s="7" t="n"/>
      <c r="H15" s="14" t="n"/>
      <c r="I15" s="14" t="n"/>
      <c r="J15" s="14" t="n"/>
      <c r="K15" s="12" t="n"/>
      <c r="L15" s="13" t="n"/>
      <c r="M15" s="14" t="n"/>
      <c r="N15" s="15" t="n"/>
      <c r="O15" s="15" t="n"/>
      <c r="P15" s="14" t="n"/>
      <c r="Q15" s="19">
        <f>IF(P15="","",P15-TODAY())</f>
        <v/>
      </c>
      <c r="R15" s="20">
        <f>IF(A15="","",IF(P15="","Not applicable",IF(P15&lt;TODAY(),"Overdue",IF(P15&lt;=TODAY()+90,"Due within 90 days","Current"))))</f>
        <v/>
      </c>
      <c r="S15" s="19">
        <f>IF(OR(N15="",O15=""),"",O15-N15+1)</f>
        <v/>
      </c>
      <c r="T15" s="21">
        <f>IF(S15="","",IFERROR(S15/(YEAR(TODAY())-2019),0))</f>
        <v/>
      </c>
      <c r="U15" s="7" t="n"/>
      <c r="V15" s="20">
        <f>IF(L15="","",IFERROR(VLOOKUP(L15,'Lists'!$A$2:$B$9,2,FALSE),""))</f>
        <v/>
      </c>
    </row>
    <row r="16">
      <c r="A16" s="12" t="n"/>
      <c r="B16" s="13" t="n"/>
      <c r="C16" s="13" t="n"/>
      <c r="D16" s="13" t="n"/>
      <c r="E16" s="13" t="n"/>
      <c r="F16" s="13" t="n"/>
      <c r="G16" s="7" t="n"/>
      <c r="H16" s="14" t="n"/>
      <c r="I16" s="14" t="n"/>
      <c r="J16" s="14" t="n"/>
      <c r="K16" s="12" t="n"/>
      <c r="L16" s="13" t="n"/>
      <c r="M16" s="14" t="n"/>
      <c r="N16" s="15" t="n"/>
      <c r="O16" s="15" t="n"/>
      <c r="P16" s="14" t="n"/>
      <c r="Q16" s="16">
        <f>IF(P16="","",P16-TODAY())</f>
        <v/>
      </c>
      <c r="R16" s="17">
        <f>IF(A16="","",IF(P16="","Not applicable",IF(P16&lt;TODAY(),"Overdue",IF(P16&lt;=TODAY()+90,"Due within 90 days","Current"))))</f>
        <v/>
      </c>
      <c r="S16" s="16">
        <f>IF(OR(N16="",O16=""),"",O16-N16+1)</f>
        <v/>
      </c>
      <c r="T16" s="18">
        <f>IF(S16="","",IFERROR(S16/(YEAR(TODAY())-2019),0))</f>
        <v/>
      </c>
      <c r="U16" s="7" t="n"/>
      <c r="V16" s="17">
        <f>IF(L16="","",IFERROR(VLOOKUP(L16,'Lists'!$A$2:$B$9,2,FALSE),""))</f>
        <v/>
      </c>
    </row>
    <row r="17">
      <c r="A17" s="12" t="n"/>
      <c r="B17" s="13" t="n"/>
      <c r="C17" s="13" t="n"/>
      <c r="D17" s="13" t="n"/>
      <c r="E17" s="13" t="n"/>
      <c r="F17" s="13" t="n"/>
      <c r="G17" s="7" t="n"/>
      <c r="H17" s="14" t="n"/>
      <c r="I17" s="14" t="n"/>
      <c r="J17" s="14" t="n"/>
      <c r="K17" s="12" t="n"/>
      <c r="L17" s="13" t="n"/>
      <c r="M17" s="14" t="n"/>
      <c r="N17" s="15" t="n"/>
      <c r="O17" s="15" t="n"/>
      <c r="P17" s="14" t="n"/>
      <c r="Q17" s="19">
        <f>IF(P17="","",P17-TODAY())</f>
        <v/>
      </c>
      <c r="R17" s="20">
        <f>IF(A17="","",IF(P17="","Not applicable",IF(P17&lt;TODAY(),"Overdue",IF(P17&lt;=TODAY()+90,"Due within 90 days","Current"))))</f>
        <v/>
      </c>
      <c r="S17" s="19">
        <f>IF(OR(N17="",O17=""),"",O17-N17+1)</f>
        <v/>
      </c>
      <c r="T17" s="21">
        <f>IF(S17="","",IFERROR(S17/(YEAR(TODAY())-2019),0))</f>
        <v/>
      </c>
      <c r="U17" s="7" t="n"/>
      <c r="V17" s="20">
        <f>IF(L17="","",IFERROR(VLOOKUP(L17,'Lists'!$A$2:$B$9,2,FALSE),""))</f>
        <v/>
      </c>
    </row>
    <row r="18">
      <c r="A18" s="12" t="n"/>
      <c r="B18" s="13" t="n"/>
      <c r="C18" s="13" t="n"/>
      <c r="D18" s="13" t="n"/>
      <c r="E18" s="13" t="n"/>
      <c r="F18" s="13" t="n"/>
      <c r="G18" s="7" t="n"/>
      <c r="H18" s="14" t="n"/>
      <c r="I18" s="14" t="n"/>
      <c r="J18" s="14" t="n"/>
      <c r="K18" s="12" t="n"/>
      <c r="L18" s="13" t="n"/>
      <c r="M18" s="14" t="n"/>
      <c r="N18" s="15" t="n"/>
      <c r="O18" s="15" t="n"/>
      <c r="P18" s="14" t="n"/>
      <c r="Q18" s="16">
        <f>IF(P18="","",P18-TODAY())</f>
        <v/>
      </c>
      <c r="R18" s="17">
        <f>IF(A18="","",IF(P18="","Not applicable",IF(P18&lt;TODAY(),"Overdue",IF(P18&lt;=TODAY()+90,"Due within 90 days","Current"))))</f>
        <v/>
      </c>
      <c r="S18" s="16">
        <f>IF(OR(N18="",O18=""),"",O18-N18+1)</f>
        <v/>
      </c>
      <c r="T18" s="18">
        <f>IF(S18="","",IFERROR(S18/(YEAR(TODAY())-2019),0))</f>
        <v/>
      </c>
      <c r="U18" s="7" t="n"/>
      <c r="V18" s="17">
        <f>IF(L18="","",IFERROR(VLOOKUP(L18,'Lists'!$A$2:$B$9,2,FALSE),""))</f>
        <v/>
      </c>
    </row>
    <row r="19">
      <c r="A19" s="12" t="n"/>
      <c r="B19" s="13" t="n"/>
      <c r="C19" s="13" t="n"/>
      <c r="D19" s="13" t="n"/>
      <c r="E19" s="13" t="n"/>
      <c r="F19" s="13" t="n"/>
      <c r="G19" s="7" t="n"/>
      <c r="H19" s="14" t="n"/>
      <c r="I19" s="14" t="n"/>
      <c r="J19" s="14" t="n"/>
      <c r="K19" s="12" t="n"/>
      <c r="L19" s="13" t="n"/>
      <c r="M19" s="14" t="n"/>
      <c r="N19" s="15" t="n"/>
      <c r="O19" s="15" t="n"/>
      <c r="P19" s="14" t="n"/>
      <c r="Q19" s="19">
        <f>IF(P19="","",P19-TODAY())</f>
        <v/>
      </c>
      <c r="R19" s="20">
        <f>IF(A19="","",IF(P19="","Not applicable",IF(P19&lt;TODAY(),"Overdue",IF(P19&lt;=TODAY()+90,"Due within 90 days","Current"))))</f>
        <v/>
      </c>
      <c r="S19" s="19">
        <f>IF(OR(N19="",O19=""),"",O19-N19+1)</f>
        <v/>
      </c>
      <c r="T19" s="21">
        <f>IF(S19="","",IFERROR(S19/(YEAR(TODAY())-2019),0))</f>
        <v/>
      </c>
      <c r="U19" s="7" t="n"/>
      <c r="V19" s="20">
        <f>IF(L19="","",IFERROR(VLOOKUP(L19,'Lists'!$A$2:$B$9,2,FALSE),""))</f>
        <v/>
      </c>
    </row>
    <row r="20">
      <c r="A20" s="12" t="n"/>
      <c r="B20" s="13" t="n"/>
      <c r="C20" s="13" t="n"/>
      <c r="D20" s="13" t="n"/>
      <c r="E20" s="13" t="n"/>
      <c r="F20" s="13" t="n"/>
      <c r="G20" s="7" t="n"/>
      <c r="H20" s="14" t="n"/>
      <c r="I20" s="14" t="n"/>
      <c r="J20" s="14" t="n"/>
      <c r="K20" s="12" t="n"/>
      <c r="L20" s="13" t="n"/>
      <c r="M20" s="14" t="n"/>
      <c r="N20" s="15" t="n"/>
      <c r="O20" s="15" t="n"/>
      <c r="P20" s="14" t="n"/>
      <c r="Q20" s="16">
        <f>IF(P20="","",P20-TODAY())</f>
        <v/>
      </c>
      <c r="R20" s="17">
        <f>IF(A20="","",IF(P20="","Not applicable",IF(P20&lt;TODAY(),"Overdue",IF(P20&lt;=TODAY()+90,"Due within 90 days","Current"))))</f>
        <v/>
      </c>
      <c r="S20" s="16">
        <f>IF(OR(N20="",O20=""),"",O20-N20+1)</f>
        <v/>
      </c>
      <c r="T20" s="18">
        <f>IF(S20="","",IFERROR(S20/(YEAR(TODAY())-2019),0))</f>
        <v/>
      </c>
      <c r="U20" s="7" t="n"/>
      <c r="V20" s="17">
        <f>IF(L20="","",IFERROR(VLOOKUP(L20,'Lists'!$A$2:$B$9,2,FALSE),""))</f>
        <v/>
      </c>
    </row>
    <row r="21">
      <c r="A21" s="12" t="n"/>
      <c r="B21" s="13" t="n"/>
      <c r="C21" s="13" t="n"/>
      <c r="D21" s="13" t="n"/>
      <c r="E21" s="13" t="n"/>
      <c r="F21" s="13" t="n"/>
      <c r="G21" s="7" t="n"/>
      <c r="H21" s="14" t="n"/>
      <c r="I21" s="14" t="n"/>
      <c r="J21" s="14" t="n"/>
      <c r="K21" s="12" t="n"/>
      <c r="L21" s="13" t="n"/>
      <c r="M21" s="14" t="n"/>
      <c r="N21" s="15" t="n"/>
      <c r="O21" s="15" t="n"/>
      <c r="P21" s="14" t="n"/>
      <c r="Q21" s="19">
        <f>IF(P21="","",P21-TODAY())</f>
        <v/>
      </c>
      <c r="R21" s="20">
        <f>IF(A21="","",IF(P21="","Not applicable",IF(P21&lt;TODAY(),"Overdue",IF(P21&lt;=TODAY()+90,"Due within 90 days","Current"))))</f>
        <v/>
      </c>
      <c r="S21" s="19">
        <f>IF(OR(N21="",O21=""),"",O21-N21+1)</f>
        <v/>
      </c>
      <c r="T21" s="21">
        <f>IF(S21="","",IFERROR(S21/(YEAR(TODAY())-2019),0))</f>
        <v/>
      </c>
      <c r="U21" s="7" t="n"/>
      <c r="V21" s="20">
        <f>IF(L21="","",IFERROR(VLOOKUP(L21,'Lists'!$A$2:$B$9,2,FALSE),""))</f>
        <v/>
      </c>
    </row>
    <row r="22">
      <c r="A22" s="12" t="n"/>
      <c r="B22" s="13" t="n"/>
      <c r="C22" s="13" t="n"/>
      <c r="D22" s="13" t="n"/>
      <c r="E22" s="13" t="n"/>
      <c r="F22" s="13" t="n"/>
      <c r="G22" s="7" t="n"/>
      <c r="H22" s="14" t="n"/>
      <c r="I22" s="14" t="n"/>
      <c r="J22" s="14" t="n"/>
      <c r="K22" s="12" t="n"/>
      <c r="L22" s="13" t="n"/>
      <c r="M22" s="14" t="n"/>
      <c r="N22" s="15" t="n"/>
      <c r="O22" s="15" t="n"/>
      <c r="P22" s="14" t="n"/>
      <c r="Q22" s="16">
        <f>IF(P22="","",P22-TODAY())</f>
        <v/>
      </c>
      <c r="R22" s="17">
        <f>IF(A22="","",IF(P22="","Not applicable",IF(P22&lt;TODAY(),"Overdue",IF(P22&lt;=TODAY()+90,"Due within 90 days","Current"))))</f>
        <v/>
      </c>
      <c r="S22" s="16">
        <f>IF(OR(N22="",O22=""),"",O22-N22+1)</f>
        <v/>
      </c>
      <c r="T22" s="18">
        <f>IF(S22="","",IFERROR(S22/(YEAR(TODAY())-2019),0))</f>
        <v/>
      </c>
      <c r="U22" s="7" t="n"/>
      <c r="V22" s="17">
        <f>IF(L22="","",IFERROR(VLOOKUP(L22,'Lists'!$A$2:$B$9,2,FALSE),""))</f>
        <v/>
      </c>
    </row>
    <row r="23">
      <c r="A23" s="12" t="n"/>
      <c r="B23" s="13" t="n"/>
      <c r="C23" s="13" t="n"/>
      <c r="D23" s="13" t="n"/>
      <c r="E23" s="13" t="n"/>
      <c r="F23" s="13" t="n"/>
      <c r="G23" s="7" t="n"/>
      <c r="H23" s="14" t="n"/>
      <c r="I23" s="14" t="n"/>
      <c r="J23" s="14" t="n"/>
      <c r="K23" s="12" t="n"/>
      <c r="L23" s="13" t="n"/>
      <c r="M23" s="14" t="n"/>
      <c r="N23" s="15" t="n"/>
      <c r="O23" s="15" t="n"/>
      <c r="P23" s="14" t="n"/>
      <c r="Q23" s="19">
        <f>IF(P23="","",P23-TODAY())</f>
        <v/>
      </c>
      <c r="R23" s="20">
        <f>IF(A23="","",IF(P23="","Not applicable",IF(P23&lt;TODAY(),"Overdue",IF(P23&lt;=TODAY()+90,"Due within 90 days","Current"))))</f>
        <v/>
      </c>
      <c r="S23" s="19">
        <f>IF(OR(N23="",O23=""),"",O23-N23+1)</f>
        <v/>
      </c>
      <c r="T23" s="21">
        <f>IF(S23="","",IFERROR(S23/(YEAR(TODAY())-2019),0))</f>
        <v/>
      </c>
      <c r="U23" s="7" t="n"/>
      <c r="V23" s="20">
        <f>IF(L23="","",IFERROR(VLOOKUP(L23,'Lists'!$A$2:$B$9,2,FALSE),""))</f>
        <v/>
      </c>
    </row>
    <row r="24">
      <c r="A24" s="12" t="n"/>
      <c r="B24" s="13" t="n"/>
      <c r="C24" s="13" t="n"/>
      <c r="D24" s="13" t="n"/>
      <c r="E24" s="13" t="n"/>
      <c r="F24" s="13" t="n"/>
      <c r="G24" s="7" t="n"/>
      <c r="H24" s="14" t="n"/>
      <c r="I24" s="14" t="n"/>
      <c r="J24" s="14" t="n"/>
      <c r="K24" s="12" t="n"/>
      <c r="L24" s="13" t="n"/>
      <c r="M24" s="14" t="n"/>
      <c r="N24" s="15" t="n"/>
      <c r="O24" s="15" t="n"/>
      <c r="P24" s="14" t="n"/>
      <c r="Q24" s="16">
        <f>IF(P24="","",P24-TODAY())</f>
        <v/>
      </c>
      <c r="R24" s="17">
        <f>IF(A24="","",IF(P24="","Not applicable",IF(P24&lt;TODAY(),"Overdue",IF(P24&lt;=TODAY()+90,"Due within 90 days","Current"))))</f>
        <v/>
      </c>
      <c r="S24" s="16">
        <f>IF(OR(N24="",O24=""),"",O24-N24+1)</f>
        <v/>
      </c>
      <c r="T24" s="18">
        <f>IF(S24="","",IFERROR(S24/(YEAR(TODAY())-2019),0))</f>
        <v/>
      </c>
      <c r="U24" s="7" t="n"/>
      <c r="V24" s="17">
        <f>IF(L24="","",IFERROR(VLOOKUP(L24,'Lists'!$A$2:$B$9,2,FALSE),""))</f>
        <v/>
      </c>
    </row>
    <row r="25">
      <c r="A25" s="12" t="n"/>
      <c r="B25" s="13" t="n"/>
      <c r="C25" s="13" t="n"/>
      <c r="D25" s="13" t="n"/>
      <c r="E25" s="13" t="n"/>
      <c r="F25" s="13" t="n"/>
      <c r="G25" s="7" t="n"/>
      <c r="H25" s="14" t="n"/>
      <c r="I25" s="14" t="n"/>
      <c r="J25" s="14" t="n"/>
      <c r="K25" s="12" t="n"/>
      <c r="L25" s="13" t="n"/>
      <c r="M25" s="14" t="n"/>
      <c r="N25" s="15" t="n"/>
      <c r="O25" s="15" t="n"/>
      <c r="P25" s="14" t="n"/>
      <c r="Q25" s="19">
        <f>IF(P25="","",P25-TODAY())</f>
        <v/>
      </c>
      <c r="R25" s="20">
        <f>IF(A25="","",IF(P25="","Not applicable",IF(P25&lt;TODAY(),"Overdue",IF(P25&lt;=TODAY()+90,"Due within 90 days","Current"))))</f>
        <v/>
      </c>
      <c r="S25" s="19">
        <f>IF(OR(N25="",O25=""),"",O25-N25+1)</f>
        <v/>
      </c>
      <c r="T25" s="21">
        <f>IF(S25="","",IFERROR(S25/(YEAR(TODAY())-2019),0))</f>
        <v/>
      </c>
      <c r="U25" s="7" t="n"/>
      <c r="V25" s="20">
        <f>IF(L25="","",IFERROR(VLOOKUP(L25,'Lists'!$A$2:$B$9,2,FALSE),""))</f>
        <v/>
      </c>
    </row>
    <row r="26">
      <c r="A26" s="12" t="n"/>
      <c r="B26" s="13" t="n"/>
      <c r="C26" s="13" t="n"/>
      <c r="D26" s="13" t="n"/>
      <c r="E26" s="13" t="n"/>
      <c r="F26" s="13" t="n"/>
      <c r="G26" s="7" t="n"/>
      <c r="H26" s="14" t="n"/>
      <c r="I26" s="14" t="n"/>
      <c r="J26" s="14" t="n"/>
      <c r="K26" s="12" t="n"/>
      <c r="L26" s="13" t="n"/>
      <c r="M26" s="14" t="n"/>
      <c r="N26" s="15" t="n"/>
      <c r="O26" s="15" t="n"/>
      <c r="P26" s="14" t="n"/>
      <c r="Q26" s="16">
        <f>IF(P26="","",P26-TODAY())</f>
        <v/>
      </c>
      <c r="R26" s="17">
        <f>IF(A26="","",IF(P26="","Not applicable",IF(P26&lt;TODAY(),"Overdue",IF(P26&lt;=TODAY()+90,"Due within 90 days","Current"))))</f>
        <v/>
      </c>
      <c r="S26" s="16">
        <f>IF(OR(N26="",O26=""),"",O26-N26+1)</f>
        <v/>
      </c>
      <c r="T26" s="18">
        <f>IF(S26="","",IFERROR(S26/(YEAR(TODAY())-2019),0))</f>
        <v/>
      </c>
      <c r="U26" s="7" t="n"/>
      <c r="V26" s="17">
        <f>IF(L26="","",IFERROR(VLOOKUP(L26,'Lists'!$A$2:$B$9,2,FALSE),""))</f>
        <v/>
      </c>
    </row>
    <row r="27">
      <c r="A27" s="12" t="n"/>
      <c r="B27" s="13" t="n"/>
      <c r="C27" s="13" t="n"/>
      <c r="D27" s="13" t="n"/>
      <c r="E27" s="13" t="n"/>
      <c r="F27" s="13" t="n"/>
      <c r="G27" s="7" t="n"/>
      <c r="H27" s="14" t="n"/>
      <c r="I27" s="14" t="n"/>
      <c r="J27" s="14" t="n"/>
      <c r="K27" s="12" t="n"/>
      <c r="L27" s="13" t="n"/>
      <c r="M27" s="14" t="n"/>
      <c r="N27" s="15" t="n"/>
      <c r="O27" s="15" t="n"/>
      <c r="P27" s="14" t="n"/>
      <c r="Q27" s="19">
        <f>IF(P27="","",P27-TODAY())</f>
        <v/>
      </c>
      <c r="R27" s="20">
        <f>IF(A27="","",IF(P27="","Not applicable",IF(P27&lt;TODAY(),"Overdue",IF(P27&lt;=TODAY()+90,"Due within 90 days","Current"))))</f>
        <v/>
      </c>
      <c r="S27" s="19">
        <f>IF(OR(N27="",O27=""),"",O27-N27+1)</f>
        <v/>
      </c>
      <c r="T27" s="21">
        <f>IF(S27="","",IFERROR(S27/(YEAR(TODAY())-2019),0))</f>
        <v/>
      </c>
      <c r="U27" s="7" t="n"/>
      <c r="V27" s="20">
        <f>IF(L27="","",IFERROR(VLOOKUP(L27,'Lists'!$A$2:$B$9,2,FALSE),""))</f>
        <v/>
      </c>
    </row>
    <row r="28">
      <c r="A28" s="12" t="n"/>
      <c r="B28" s="13" t="n"/>
      <c r="C28" s="13" t="n"/>
      <c r="D28" s="13" t="n"/>
      <c r="E28" s="13" t="n"/>
      <c r="F28" s="13" t="n"/>
      <c r="G28" s="7" t="n"/>
      <c r="H28" s="14" t="n"/>
      <c r="I28" s="14" t="n"/>
      <c r="J28" s="14" t="n"/>
      <c r="K28" s="12" t="n"/>
      <c r="L28" s="13" t="n"/>
      <c r="M28" s="14" t="n"/>
      <c r="N28" s="15" t="n"/>
      <c r="O28" s="15" t="n"/>
      <c r="P28" s="14" t="n"/>
      <c r="Q28" s="16">
        <f>IF(P28="","",P28-TODAY())</f>
        <v/>
      </c>
      <c r="R28" s="17">
        <f>IF(A28="","",IF(P28="","Not applicable",IF(P28&lt;TODAY(),"Overdue",IF(P28&lt;=TODAY()+90,"Due within 90 days","Current"))))</f>
        <v/>
      </c>
      <c r="S28" s="16">
        <f>IF(OR(N28="",O28=""),"",O28-N28+1)</f>
        <v/>
      </c>
      <c r="T28" s="18">
        <f>IF(S28="","",IFERROR(S28/(YEAR(TODAY())-2019),0))</f>
        <v/>
      </c>
      <c r="U28" s="7" t="n"/>
      <c r="V28" s="17">
        <f>IF(L28="","",IFERROR(VLOOKUP(L28,'Lists'!$A$2:$B$9,2,FALSE),""))</f>
        <v/>
      </c>
    </row>
    <row r="29">
      <c r="A29" s="12" t="n"/>
      <c r="B29" s="13" t="n"/>
      <c r="C29" s="13" t="n"/>
      <c r="D29" s="13" t="n"/>
      <c r="E29" s="13" t="n"/>
      <c r="F29" s="13" t="n"/>
      <c r="G29" s="7" t="n"/>
      <c r="H29" s="14" t="n"/>
      <c r="I29" s="14" t="n"/>
      <c r="J29" s="14" t="n"/>
      <c r="K29" s="12" t="n"/>
      <c r="L29" s="13" t="n"/>
      <c r="M29" s="14" t="n"/>
      <c r="N29" s="15" t="n"/>
      <c r="O29" s="15" t="n"/>
      <c r="P29" s="14" t="n"/>
      <c r="Q29" s="19">
        <f>IF(P29="","",P29-TODAY())</f>
        <v/>
      </c>
      <c r="R29" s="20">
        <f>IF(A29="","",IF(P29="","Not applicable",IF(P29&lt;TODAY(),"Overdue",IF(P29&lt;=TODAY()+90,"Due within 90 days","Current"))))</f>
        <v/>
      </c>
      <c r="S29" s="19">
        <f>IF(OR(N29="",O29=""),"",O29-N29+1)</f>
        <v/>
      </c>
      <c r="T29" s="21">
        <f>IF(S29="","",IFERROR(S29/(YEAR(TODAY())-2019),0))</f>
        <v/>
      </c>
      <c r="U29" s="7" t="n"/>
      <c r="V29" s="20">
        <f>IF(L29="","",IFERROR(VLOOKUP(L29,'Lists'!$A$2:$B$9,2,FALSE),""))</f>
        <v/>
      </c>
    </row>
    <row r="30">
      <c r="A30" s="12" t="n"/>
      <c r="B30" s="13" t="n"/>
      <c r="C30" s="13" t="n"/>
      <c r="D30" s="13" t="n"/>
      <c r="E30" s="13" t="n"/>
      <c r="F30" s="13" t="n"/>
      <c r="G30" s="7" t="n"/>
      <c r="H30" s="14" t="n"/>
      <c r="I30" s="14" t="n"/>
      <c r="J30" s="14" t="n"/>
      <c r="K30" s="12" t="n"/>
      <c r="L30" s="13" t="n"/>
      <c r="M30" s="14" t="n"/>
      <c r="N30" s="15" t="n"/>
      <c r="O30" s="15" t="n"/>
      <c r="P30" s="14" t="n"/>
      <c r="Q30" s="16">
        <f>IF(P30="","",P30-TODAY())</f>
        <v/>
      </c>
      <c r="R30" s="17">
        <f>IF(A30="","",IF(P30="","Not applicable",IF(P30&lt;TODAY(),"Overdue",IF(P30&lt;=TODAY()+90,"Due within 90 days","Current"))))</f>
        <v/>
      </c>
      <c r="S30" s="16">
        <f>IF(OR(N30="",O30=""),"",O30-N30+1)</f>
        <v/>
      </c>
      <c r="T30" s="18">
        <f>IF(S30="","",IFERROR(S30/(YEAR(TODAY())-2019),0))</f>
        <v/>
      </c>
      <c r="U30" s="7" t="n"/>
      <c r="V30" s="17">
        <f>IF(L30="","",IFERROR(VLOOKUP(L30,'Lists'!$A$2:$B$9,2,FALSE),""))</f>
        <v/>
      </c>
    </row>
    <row r="31">
      <c r="A31" s="12" t="n"/>
      <c r="B31" s="13" t="n"/>
      <c r="C31" s="13" t="n"/>
      <c r="D31" s="13" t="n"/>
      <c r="E31" s="13" t="n"/>
      <c r="F31" s="13" t="n"/>
      <c r="G31" s="7" t="n"/>
      <c r="H31" s="14" t="n"/>
      <c r="I31" s="14" t="n"/>
      <c r="J31" s="14" t="n"/>
      <c r="K31" s="12" t="n"/>
      <c r="L31" s="13" t="n"/>
      <c r="M31" s="14" t="n"/>
      <c r="N31" s="15" t="n"/>
      <c r="O31" s="15" t="n"/>
      <c r="P31" s="14" t="n"/>
      <c r="Q31" s="19">
        <f>IF(P31="","",P31-TODAY())</f>
        <v/>
      </c>
      <c r="R31" s="20">
        <f>IF(A31="","",IF(P31="","Not applicable",IF(P31&lt;TODAY(),"Overdue",IF(P31&lt;=TODAY()+90,"Due within 90 days","Current"))))</f>
        <v/>
      </c>
      <c r="S31" s="19">
        <f>IF(OR(N31="",O31=""),"",O31-N31+1)</f>
        <v/>
      </c>
      <c r="T31" s="21">
        <f>IF(S31="","",IFERROR(S31/(YEAR(TODAY())-2019),0))</f>
        <v/>
      </c>
      <c r="U31" s="7" t="n"/>
      <c r="V31" s="20">
        <f>IF(L31="","",IFERROR(VLOOKUP(L31,'Lists'!$A$2:$B$9,2,FALSE),""))</f>
        <v/>
      </c>
    </row>
    <row r="32">
      <c r="A32" s="12" t="n"/>
      <c r="B32" s="13" t="n"/>
      <c r="C32" s="13" t="n"/>
      <c r="D32" s="13" t="n"/>
      <c r="E32" s="13" t="n"/>
      <c r="F32" s="13" t="n"/>
      <c r="G32" s="7" t="n"/>
      <c r="H32" s="14" t="n"/>
      <c r="I32" s="14" t="n"/>
      <c r="J32" s="14" t="n"/>
      <c r="K32" s="12" t="n"/>
      <c r="L32" s="13" t="n"/>
      <c r="M32" s="14" t="n"/>
      <c r="N32" s="15" t="n"/>
      <c r="O32" s="15" t="n"/>
      <c r="P32" s="14" t="n"/>
      <c r="Q32" s="16">
        <f>IF(P32="","",P32-TODAY())</f>
        <v/>
      </c>
      <c r="R32" s="17">
        <f>IF(A32="","",IF(P32="","Not applicable",IF(P32&lt;TODAY(),"Overdue",IF(P32&lt;=TODAY()+90,"Due within 90 days","Current"))))</f>
        <v/>
      </c>
      <c r="S32" s="16">
        <f>IF(OR(N32="",O32=""),"",O32-N32+1)</f>
        <v/>
      </c>
      <c r="T32" s="18">
        <f>IF(S32="","",IFERROR(S32/(YEAR(TODAY())-2019),0))</f>
        <v/>
      </c>
      <c r="U32" s="7" t="n"/>
      <c r="V32" s="17">
        <f>IF(L32="","",IFERROR(VLOOKUP(L32,'Lists'!$A$2:$B$9,2,FALSE),""))</f>
        <v/>
      </c>
    </row>
    <row r="33">
      <c r="A33" s="12" t="n"/>
      <c r="B33" s="13" t="n"/>
      <c r="C33" s="13" t="n"/>
      <c r="D33" s="13" t="n"/>
      <c r="E33" s="13" t="n"/>
      <c r="F33" s="13" t="n"/>
      <c r="G33" s="7" t="n"/>
      <c r="H33" s="14" t="n"/>
      <c r="I33" s="14" t="n"/>
      <c r="J33" s="14" t="n"/>
      <c r="K33" s="12" t="n"/>
      <c r="L33" s="13" t="n"/>
      <c r="M33" s="14" t="n"/>
      <c r="N33" s="15" t="n"/>
      <c r="O33" s="15" t="n"/>
      <c r="P33" s="14" t="n"/>
      <c r="Q33" s="19">
        <f>IF(P33="","",P33-TODAY())</f>
        <v/>
      </c>
      <c r="R33" s="20">
        <f>IF(A33="","",IF(P33="","Not applicable",IF(P33&lt;TODAY(),"Overdue",IF(P33&lt;=TODAY()+90,"Due within 90 days","Current"))))</f>
        <v/>
      </c>
      <c r="S33" s="19">
        <f>IF(OR(N33="",O33=""),"",O33-N33+1)</f>
        <v/>
      </c>
      <c r="T33" s="21">
        <f>IF(S33="","",IFERROR(S33/(YEAR(TODAY())-2019),0))</f>
        <v/>
      </c>
      <c r="U33" s="7" t="n"/>
      <c r="V33" s="20">
        <f>IF(L33="","",IFERROR(VLOOKUP(L33,'Lists'!$A$2:$B$9,2,FALSE),""))</f>
        <v/>
      </c>
    </row>
    <row r="34">
      <c r="A34" s="12" t="n"/>
      <c r="B34" s="13" t="n"/>
      <c r="C34" s="13" t="n"/>
      <c r="D34" s="13" t="n"/>
      <c r="E34" s="13" t="n"/>
      <c r="F34" s="13" t="n"/>
      <c r="G34" s="7" t="n"/>
      <c r="H34" s="14" t="n"/>
      <c r="I34" s="14" t="n"/>
      <c r="J34" s="14" t="n"/>
      <c r="K34" s="12" t="n"/>
      <c r="L34" s="13" t="n"/>
      <c r="M34" s="14" t="n"/>
      <c r="N34" s="15" t="n"/>
      <c r="O34" s="15" t="n"/>
      <c r="P34" s="14" t="n"/>
      <c r="Q34" s="16">
        <f>IF(P34="","",P34-TODAY())</f>
        <v/>
      </c>
      <c r="R34" s="17">
        <f>IF(A34="","",IF(P34="","Not applicable",IF(P34&lt;TODAY(),"Overdue",IF(P34&lt;=TODAY()+90,"Due within 90 days","Current"))))</f>
        <v/>
      </c>
      <c r="S34" s="16">
        <f>IF(OR(N34="",O34=""),"",O34-N34+1)</f>
        <v/>
      </c>
      <c r="T34" s="18">
        <f>IF(S34="","",IFERROR(S34/(YEAR(TODAY())-2019),0))</f>
        <v/>
      </c>
      <c r="U34" s="7" t="n"/>
      <c r="V34" s="17">
        <f>IF(L34="","",IFERROR(VLOOKUP(L34,'Lists'!$A$2:$B$9,2,FALSE),""))</f>
        <v/>
      </c>
    </row>
    <row r="35">
      <c r="A35" s="12" t="n"/>
      <c r="B35" s="13" t="n"/>
      <c r="C35" s="13" t="n"/>
      <c r="D35" s="13" t="n"/>
      <c r="E35" s="13" t="n"/>
      <c r="F35" s="13" t="n"/>
      <c r="G35" s="7" t="n"/>
      <c r="H35" s="14" t="n"/>
      <c r="I35" s="14" t="n"/>
      <c r="J35" s="14" t="n"/>
      <c r="K35" s="12" t="n"/>
      <c r="L35" s="13" t="n"/>
      <c r="M35" s="14" t="n"/>
      <c r="N35" s="15" t="n"/>
      <c r="O35" s="15" t="n"/>
      <c r="P35" s="14" t="n"/>
      <c r="Q35" s="19">
        <f>IF(P35="","",P35-TODAY())</f>
        <v/>
      </c>
      <c r="R35" s="20">
        <f>IF(A35="","",IF(P35="","Not applicable",IF(P35&lt;TODAY(),"Overdue",IF(P35&lt;=TODAY()+90,"Due within 90 days","Current"))))</f>
        <v/>
      </c>
      <c r="S35" s="19">
        <f>IF(OR(N35="",O35=""),"",O35-N35+1)</f>
        <v/>
      </c>
      <c r="T35" s="21">
        <f>IF(S35="","",IFERROR(S35/(YEAR(TODAY())-2019),0))</f>
        <v/>
      </c>
      <c r="U35" s="7" t="n"/>
      <c r="V35" s="20">
        <f>IF(L35="","",IFERROR(VLOOKUP(L35,'Lists'!$A$2:$B$9,2,FALSE),""))</f>
        <v/>
      </c>
    </row>
    <row r="36">
      <c r="A36" s="12" t="n"/>
      <c r="B36" s="13" t="n"/>
      <c r="C36" s="13" t="n"/>
      <c r="D36" s="13" t="n"/>
      <c r="E36" s="13" t="n"/>
      <c r="F36" s="13" t="n"/>
      <c r="G36" s="7" t="n"/>
      <c r="H36" s="14" t="n"/>
      <c r="I36" s="14" t="n"/>
      <c r="J36" s="14" t="n"/>
      <c r="K36" s="12" t="n"/>
      <c r="L36" s="13" t="n"/>
      <c r="M36" s="14" t="n"/>
      <c r="N36" s="15" t="n"/>
      <c r="O36" s="15" t="n"/>
      <c r="P36" s="14" t="n"/>
      <c r="Q36" s="16">
        <f>IF(P36="","",P36-TODAY())</f>
        <v/>
      </c>
      <c r="R36" s="17">
        <f>IF(A36="","",IF(P36="","Not applicable",IF(P36&lt;TODAY(),"Overdue",IF(P36&lt;=TODAY()+90,"Due within 90 days","Current"))))</f>
        <v/>
      </c>
      <c r="S36" s="16">
        <f>IF(OR(N36="",O36=""),"",O36-N36+1)</f>
        <v/>
      </c>
      <c r="T36" s="18">
        <f>IF(S36="","",IFERROR(S36/(YEAR(TODAY())-2019),0))</f>
        <v/>
      </c>
      <c r="U36" s="7" t="n"/>
      <c r="V36" s="17">
        <f>IF(L36="","",IFERROR(VLOOKUP(L36,'Lists'!$A$2:$B$9,2,FALSE),""))</f>
        <v/>
      </c>
    </row>
    <row r="37">
      <c r="A37" s="12" t="n"/>
      <c r="B37" s="13" t="n"/>
      <c r="C37" s="13" t="n"/>
      <c r="D37" s="13" t="n"/>
      <c r="E37" s="13" t="n"/>
      <c r="F37" s="13" t="n"/>
      <c r="G37" s="7" t="n"/>
      <c r="H37" s="14" t="n"/>
      <c r="I37" s="14" t="n"/>
      <c r="J37" s="14" t="n"/>
      <c r="K37" s="12" t="n"/>
      <c r="L37" s="13" t="n"/>
      <c r="M37" s="14" t="n"/>
      <c r="N37" s="15" t="n"/>
      <c r="O37" s="15" t="n"/>
      <c r="P37" s="14" t="n"/>
      <c r="Q37" s="19">
        <f>IF(P37="","",P37-TODAY())</f>
        <v/>
      </c>
      <c r="R37" s="20">
        <f>IF(A37="","",IF(P37="","Not applicable",IF(P37&lt;TODAY(),"Overdue",IF(P37&lt;=TODAY()+90,"Due within 90 days","Current"))))</f>
        <v/>
      </c>
      <c r="S37" s="19">
        <f>IF(OR(N37="",O37=""),"",O37-N37+1)</f>
        <v/>
      </c>
      <c r="T37" s="21">
        <f>IF(S37="","",IFERROR(S37/(YEAR(TODAY())-2019),0))</f>
        <v/>
      </c>
      <c r="U37" s="7" t="n"/>
      <c r="V37" s="20">
        <f>IF(L37="","",IFERROR(VLOOKUP(L37,'Lists'!$A$2:$B$9,2,FALSE),""))</f>
        <v/>
      </c>
    </row>
    <row r="38">
      <c r="A38" s="12" t="n"/>
      <c r="B38" s="13" t="n"/>
      <c r="C38" s="13" t="n"/>
      <c r="D38" s="13" t="n"/>
      <c r="E38" s="13" t="n"/>
      <c r="F38" s="13" t="n"/>
      <c r="G38" s="7" t="n"/>
      <c r="H38" s="14" t="n"/>
      <c r="I38" s="14" t="n"/>
      <c r="J38" s="14" t="n"/>
      <c r="K38" s="12" t="n"/>
      <c r="L38" s="13" t="n"/>
      <c r="M38" s="14" t="n"/>
      <c r="N38" s="15" t="n"/>
      <c r="O38" s="15" t="n"/>
      <c r="P38" s="14" t="n"/>
      <c r="Q38" s="16">
        <f>IF(P38="","",P38-TODAY())</f>
        <v/>
      </c>
      <c r="R38" s="17">
        <f>IF(A38="","",IF(P38="","Not applicable",IF(P38&lt;TODAY(),"Overdue",IF(P38&lt;=TODAY()+90,"Due within 90 days","Current"))))</f>
        <v/>
      </c>
      <c r="S38" s="16">
        <f>IF(OR(N38="",O38=""),"",O38-N38+1)</f>
        <v/>
      </c>
      <c r="T38" s="18">
        <f>IF(S38="","",IFERROR(S38/(YEAR(TODAY())-2019),0))</f>
        <v/>
      </c>
      <c r="U38" s="7" t="n"/>
      <c r="V38" s="17">
        <f>IF(L38="","",IFERROR(VLOOKUP(L38,'Lists'!$A$2:$B$9,2,FALSE),""))</f>
        <v/>
      </c>
    </row>
    <row r="39">
      <c r="A39" s="12" t="n"/>
      <c r="B39" s="13" t="n"/>
      <c r="C39" s="13" t="n"/>
      <c r="D39" s="13" t="n"/>
      <c r="E39" s="13" t="n"/>
      <c r="F39" s="13" t="n"/>
      <c r="G39" s="7" t="n"/>
      <c r="H39" s="14" t="n"/>
      <c r="I39" s="14" t="n"/>
      <c r="J39" s="14" t="n"/>
      <c r="K39" s="12" t="n"/>
      <c r="L39" s="13" t="n"/>
      <c r="M39" s="14" t="n"/>
      <c r="N39" s="15" t="n"/>
      <c r="O39" s="15" t="n"/>
      <c r="P39" s="14" t="n"/>
      <c r="Q39" s="19">
        <f>IF(P39="","",P39-TODAY())</f>
        <v/>
      </c>
      <c r="R39" s="20">
        <f>IF(A39="","",IF(P39="","Not applicable",IF(P39&lt;TODAY(),"Overdue",IF(P39&lt;=TODAY()+90,"Due within 90 days","Current"))))</f>
        <v/>
      </c>
      <c r="S39" s="19">
        <f>IF(OR(N39="",O39=""),"",O39-N39+1)</f>
        <v/>
      </c>
      <c r="T39" s="21">
        <f>IF(S39="","",IFERROR(S39/(YEAR(TODAY())-2019),0))</f>
        <v/>
      </c>
      <c r="U39" s="7" t="n"/>
      <c r="V39" s="20">
        <f>IF(L39="","",IFERROR(VLOOKUP(L39,'Lists'!$A$2:$B$9,2,FALSE),""))</f>
        <v/>
      </c>
    </row>
    <row r="40">
      <c r="A40" s="12" t="n"/>
      <c r="B40" s="13" t="n"/>
      <c r="C40" s="13" t="n"/>
      <c r="D40" s="13" t="n"/>
      <c r="E40" s="13" t="n"/>
      <c r="F40" s="13" t="n"/>
      <c r="G40" s="7" t="n"/>
      <c r="H40" s="14" t="n"/>
      <c r="I40" s="14" t="n"/>
      <c r="J40" s="14" t="n"/>
      <c r="K40" s="12" t="n"/>
      <c r="L40" s="13" t="n"/>
      <c r="M40" s="14" t="n"/>
      <c r="N40" s="15" t="n"/>
      <c r="O40" s="15" t="n"/>
      <c r="P40" s="14" t="n"/>
      <c r="Q40" s="16">
        <f>IF(P40="","",P40-TODAY())</f>
        <v/>
      </c>
      <c r="R40" s="17">
        <f>IF(A40="","",IF(P40="","Not applicable",IF(P40&lt;TODAY(),"Overdue",IF(P40&lt;=TODAY()+90,"Due within 90 days","Current"))))</f>
        <v/>
      </c>
      <c r="S40" s="16">
        <f>IF(OR(N40="",O40=""),"",O40-N40+1)</f>
        <v/>
      </c>
      <c r="T40" s="18">
        <f>IF(S40="","",IFERROR(S40/(YEAR(TODAY())-2019),0))</f>
        <v/>
      </c>
      <c r="U40" s="7" t="n"/>
      <c r="V40" s="17">
        <f>IF(L40="","",IFERROR(VLOOKUP(L40,'Lists'!$A$2:$B$9,2,FALSE),""))</f>
        <v/>
      </c>
    </row>
    <row r="41">
      <c r="A41" s="12" t="n"/>
      <c r="B41" s="13" t="n"/>
      <c r="C41" s="13" t="n"/>
      <c r="D41" s="13" t="n"/>
      <c r="E41" s="13" t="n"/>
      <c r="F41" s="13" t="n"/>
      <c r="G41" s="7" t="n"/>
      <c r="H41" s="14" t="n"/>
      <c r="I41" s="14" t="n"/>
      <c r="J41" s="14" t="n"/>
      <c r="K41" s="12" t="n"/>
      <c r="L41" s="13" t="n"/>
      <c r="M41" s="14" t="n"/>
      <c r="N41" s="15" t="n"/>
      <c r="O41" s="15" t="n"/>
      <c r="P41" s="14" t="n"/>
      <c r="Q41" s="19">
        <f>IF(P41="","",P41-TODAY())</f>
        <v/>
      </c>
      <c r="R41" s="20">
        <f>IF(A41="","",IF(P41="","Not applicable",IF(P41&lt;TODAY(),"Overdue",IF(P41&lt;=TODAY()+90,"Due within 90 days","Current"))))</f>
        <v/>
      </c>
      <c r="S41" s="19">
        <f>IF(OR(N41="",O41=""),"",O41-N41+1)</f>
        <v/>
      </c>
      <c r="T41" s="21">
        <f>IF(S41="","",IFERROR(S41/(YEAR(TODAY())-2019),0))</f>
        <v/>
      </c>
      <c r="U41" s="7" t="n"/>
      <c r="V41" s="20">
        <f>IF(L41="","",IFERROR(VLOOKUP(L41,'Lists'!$A$2:$B$9,2,FALSE),""))</f>
        <v/>
      </c>
    </row>
    <row r="42">
      <c r="A42" s="12" t="n"/>
      <c r="B42" s="13" t="n"/>
      <c r="C42" s="13" t="n"/>
      <c r="D42" s="13" t="n"/>
      <c r="E42" s="13" t="n"/>
      <c r="F42" s="13" t="n"/>
      <c r="G42" s="7" t="n"/>
      <c r="H42" s="14" t="n"/>
      <c r="I42" s="14" t="n"/>
      <c r="J42" s="14" t="n"/>
      <c r="K42" s="12" t="n"/>
      <c r="L42" s="13" t="n"/>
      <c r="M42" s="14" t="n"/>
      <c r="N42" s="15" t="n"/>
      <c r="O42" s="15" t="n"/>
      <c r="P42" s="14" t="n"/>
      <c r="Q42" s="16">
        <f>IF(P42="","",P42-TODAY())</f>
        <v/>
      </c>
      <c r="R42" s="17">
        <f>IF(A42="","",IF(P42="","Not applicable",IF(P42&lt;TODAY(),"Overdue",IF(P42&lt;=TODAY()+90,"Due within 90 days","Current"))))</f>
        <v/>
      </c>
      <c r="S42" s="16">
        <f>IF(OR(N42="",O42=""),"",O42-N42+1)</f>
        <v/>
      </c>
      <c r="T42" s="18">
        <f>IF(S42="","",IFERROR(S42/(YEAR(TODAY())-2019),0))</f>
        <v/>
      </c>
      <c r="U42" s="7" t="n"/>
      <c r="V42" s="17">
        <f>IF(L42="","",IFERROR(VLOOKUP(L42,'Lists'!$A$2:$B$9,2,FALSE),""))</f>
        <v/>
      </c>
    </row>
    <row r="43">
      <c r="A43" s="12" t="n"/>
      <c r="B43" s="13" t="n"/>
      <c r="C43" s="13" t="n"/>
      <c r="D43" s="13" t="n"/>
      <c r="E43" s="13" t="n"/>
      <c r="F43" s="13" t="n"/>
      <c r="G43" s="7" t="n"/>
      <c r="H43" s="14" t="n"/>
      <c r="I43" s="14" t="n"/>
      <c r="J43" s="14" t="n"/>
      <c r="K43" s="12" t="n"/>
      <c r="L43" s="13" t="n"/>
      <c r="M43" s="14" t="n"/>
      <c r="N43" s="15" t="n"/>
      <c r="O43" s="15" t="n"/>
      <c r="P43" s="14" t="n"/>
      <c r="Q43" s="19">
        <f>IF(P43="","",P43-TODAY())</f>
        <v/>
      </c>
      <c r="R43" s="20">
        <f>IF(A43="","",IF(P43="","Not applicable",IF(P43&lt;TODAY(),"Overdue",IF(P43&lt;=TODAY()+90,"Due within 90 days","Current"))))</f>
        <v/>
      </c>
      <c r="S43" s="19">
        <f>IF(OR(N43="",O43=""),"",O43-N43+1)</f>
        <v/>
      </c>
      <c r="T43" s="21">
        <f>IF(S43="","",IFERROR(S43/(YEAR(TODAY())-2019),0))</f>
        <v/>
      </c>
      <c r="U43" s="7" t="n"/>
      <c r="V43" s="20">
        <f>IF(L43="","",IFERROR(VLOOKUP(L43,'Lists'!$A$2:$B$9,2,FALSE),""))</f>
        <v/>
      </c>
    </row>
    <row r="44">
      <c r="A44" s="12" t="n"/>
      <c r="B44" s="13" t="n"/>
      <c r="C44" s="13" t="n"/>
      <c r="D44" s="13" t="n"/>
      <c r="E44" s="13" t="n"/>
      <c r="F44" s="13" t="n"/>
      <c r="G44" s="7" t="n"/>
      <c r="H44" s="14" t="n"/>
      <c r="I44" s="14" t="n"/>
      <c r="J44" s="14" t="n"/>
      <c r="K44" s="12" t="n"/>
      <c r="L44" s="13" t="n"/>
      <c r="M44" s="14" t="n"/>
      <c r="N44" s="15" t="n"/>
      <c r="O44" s="15" t="n"/>
      <c r="P44" s="14" t="n"/>
      <c r="Q44" s="16">
        <f>IF(P44="","",P44-TODAY())</f>
        <v/>
      </c>
      <c r="R44" s="17">
        <f>IF(A44="","",IF(P44="","Not applicable",IF(P44&lt;TODAY(),"Overdue",IF(P44&lt;=TODAY()+90,"Due within 90 days","Current"))))</f>
        <v/>
      </c>
      <c r="S44" s="16">
        <f>IF(OR(N44="",O44=""),"",O44-N44+1)</f>
        <v/>
      </c>
      <c r="T44" s="18">
        <f>IF(S44="","",IFERROR(S44/(YEAR(TODAY())-2019),0))</f>
        <v/>
      </c>
      <c r="U44" s="7" t="n"/>
      <c r="V44" s="17">
        <f>IF(L44="","",IFERROR(VLOOKUP(L44,'Lists'!$A$2:$B$9,2,FALSE),""))</f>
        <v/>
      </c>
    </row>
    <row r="45">
      <c r="A45" s="12" t="n"/>
      <c r="B45" s="13" t="n"/>
      <c r="C45" s="13" t="n"/>
      <c r="D45" s="13" t="n"/>
      <c r="E45" s="13" t="n"/>
      <c r="F45" s="13" t="n"/>
      <c r="G45" s="7" t="n"/>
      <c r="H45" s="14" t="n"/>
      <c r="I45" s="14" t="n"/>
      <c r="J45" s="14" t="n"/>
      <c r="K45" s="12" t="n"/>
      <c r="L45" s="13" t="n"/>
      <c r="M45" s="14" t="n"/>
      <c r="N45" s="15" t="n"/>
      <c r="O45" s="15" t="n"/>
      <c r="P45" s="14" t="n"/>
      <c r="Q45" s="19">
        <f>IF(P45="","",P45-TODAY())</f>
        <v/>
      </c>
      <c r="R45" s="20">
        <f>IF(A45="","",IF(P45="","Not applicable",IF(P45&lt;TODAY(),"Overdue",IF(P45&lt;=TODAY()+90,"Due within 90 days","Current"))))</f>
        <v/>
      </c>
      <c r="S45" s="19">
        <f>IF(OR(N45="",O45=""),"",O45-N45+1)</f>
        <v/>
      </c>
      <c r="T45" s="21">
        <f>IF(S45="","",IFERROR(S45/(YEAR(TODAY())-2019),0))</f>
        <v/>
      </c>
      <c r="U45" s="7" t="n"/>
      <c r="V45" s="20">
        <f>IF(L45="","",IFERROR(VLOOKUP(L45,'Lists'!$A$2:$B$9,2,FALSE),""))</f>
        <v/>
      </c>
    </row>
    <row r="46">
      <c r="A46" s="12" t="n"/>
      <c r="B46" s="13" t="n"/>
      <c r="C46" s="13" t="n"/>
      <c r="D46" s="13" t="n"/>
      <c r="E46" s="13" t="n"/>
      <c r="F46" s="13" t="n"/>
      <c r="G46" s="7" t="n"/>
      <c r="H46" s="14" t="n"/>
      <c r="I46" s="14" t="n"/>
      <c r="J46" s="14" t="n"/>
      <c r="K46" s="12" t="n"/>
      <c r="L46" s="13" t="n"/>
      <c r="M46" s="14" t="n"/>
      <c r="N46" s="15" t="n"/>
      <c r="O46" s="15" t="n"/>
      <c r="P46" s="14" t="n"/>
      <c r="Q46" s="16">
        <f>IF(P46="","",P46-TODAY())</f>
        <v/>
      </c>
      <c r="R46" s="17">
        <f>IF(A46="","",IF(P46="","Not applicable",IF(P46&lt;TODAY(),"Overdue",IF(P46&lt;=TODAY()+90,"Due within 90 days","Current"))))</f>
        <v/>
      </c>
      <c r="S46" s="16">
        <f>IF(OR(N46="",O46=""),"",O46-N46+1)</f>
        <v/>
      </c>
      <c r="T46" s="18">
        <f>IF(S46="","",IFERROR(S46/(YEAR(TODAY())-2019),0))</f>
        <v/>
      </c>
      <c r="U46" s="7" t="n"/>
      <c r="V46" s="17">
        <f>IF(L46="","",IFERROR(VLOOKUP(L46,'Lists'!$A$2:$B$9,2,FALSE),""))</f>
        <v/>
      </c>
    </row>
    <row r="47">
      <c r="A47" s="12" t="n"/>
      <c r="B47" s="13" t="n"/>
      <c r="C47" s="13" t="n"/>
      <c r="D47" s="13" t="n"/>
      <c r="E47" s="13" t="n"/>
      <c r="F47" s="13" t="n"/>
      <c r="G47" s="7" t="n"/>
      <c r="H47" s="14" t="n"/>
      <c r="I47" s="14" t="n"/>
      <c r="J47" s="14" t="n"/>
      <c r="K47" s="12" t="n"/>
      <c r="L47" s="13" t="n"/>
      <c r="M47" s="14" t="n"/>
      <c r="N47" s="15" t="n"/>
      <c r="O47" s="15" t="n"/>
      <c r="P47" s="14" t="n"/>
      <c r="Q47" s="19">
        <f>IF(P47="","",P47-TODAY())</f>
        <v/>
      </c>
      <c r="R47" s="20">
        <f>IF(A47="","",IF(P47="","Not applicable",IF(P47&lt;TODAY(),"Overdue",IF(P47&lt;=TODAY()+90,"Due within 90 days","Current"))))</f>
        <v/>
      </c>
      <c r="S47" s="19">
        <f>IF(OR(N47="",O47=""),"",O47-N47+1)</f>
        <v/>
      </c>
      <c r="T47" s="21">
        <f>IF(S47="","",IFERROR(S47/(YEAR(TODAY())-2019),0))</f>
        <v/>
      </c>
      <c r="U47" s="7" t="n"/>
      <c r="V47" s="20">
        <f>IF(L47="","",IFERROR(VLOOKUP(L47,'Lists'!$A$2:$B$9,2,FALSE),""))</f>
        <v/>
      </c>
    </row>
    <row r="48">
      <c r="A48" s="12" t="n"/>
      <c r="B48" s="13" t="n"/>
      <c r="C48" s="13" t="n"/>
      <c r="D48" s="13" t="n"/>
      <c r="E48" s="13" t="n"/>
      <c r="F48" s="13" t="n"/>
      <c r="G48" s="7" t="n"/>
      <c r="H48" s="14" t="n"/>
      <c r="I48" s="14" t="n"/>
      <c r="J48" s="14" t="n"/>
      <c r="K48" s="12" t="n"/>
      <c r="L48" s="13" t="n"/>
      <c r="M48" s="14" t="n"/>
      <c r="N48" s="15" t="n"/>
      <c r="O48" s="15" t="n"/>
      <c r="P48" s="14" t="n"/>
      <c r="Q48" s="16">
        <f>IF(P48="","",P48-TODAY())</f>
        <v/>
      </c>
      <c r="R48" s="17">
        <f>IF(A48="","",IF(P48="","Not applicable",IF(P48&lt;TODAY(),"Overdue",IF(P48&lt;=TODAY()+90,"Due within 90 days","Current"))))</f>
        <v/>
      </c>
      <c r="S48" s="16">
        <f>IF(OR(N48="",O48=""),"",O48-N48+1)</f>
        <v/>
      </c>
      <c r="T48" s="18">
        <f>IF(S48="","",IFERROR(S48/(YEAR(TODAY())-2019),0))</f>
        <v/>
      </c>
      <c r="U48" s="7" t="n"/>
      <c r="V48" s="17">
        <f>IF(L48="","",IFERROR(VLOOKUP(L48,'Lists'!$A$2:$B$9,2,FALSE),""))</f>
        <v/>
      </c>
    </row>
    <row r="49">
      <c r="A49" s="12" t="n"/>
      <c r="B49" s="13" t="n"/>
      <c r="C49" s="13" t="n"/>
      <c r="D49" s="13" t="n"/>
      <c r="E49" s="13" t="n"/>
      <c r="F49" s="13" t="n"/>
      <c r="G49" s="7" t="n"/>
      <c r="H49" s="14" t="n"/>
      <c r="I49" s="14" t="n"/>
      <c r="J49" s="14" t="n"/>
      <c r="K49" s="12" t="n"/>
      <c r="L49" s="13" t="n"/>
      <c r="M49" s="14" t="n"/>
      <c r="N49" s="15" t="n"/>
      <c r="O49" s="15" t="n"/>
      <c r="P49" s="14" t="n"/>
      <c r="Q49" s="19">
        <f>IF(P49="","",P49-TODAY())</f>
        <v/>
      </c>
      <c r="R49" s="20">
        <f>IF(A49="","",IF(P49="","Not applicable",IF(P49&lt;TODAY(),"Overdue",IF(P49&lt;=TODAY()+90,"Due within 90 days","Current"))))</f>
        <v/>
      </c>
      <c r="S49" s="19">
        <f>IF(OR(N49="",O49=""),"",O49-N49+1)</f>
        <v/>
      </c>
      <c r="T49" s="21">
        <f>IF(S49="","",IFERROR(S49/(YEAR(TODAY())-2019),0))</f>
        <v/>
      </c>
      <c r="U49" s="7" t="n"/>
      <c r="V49" s="20">
        <f>IF(L49="","",IFERROR(VLOOKUP(L49,'Lists'!$A$2:$B$9,2,FALSE),""))</f>
        <v/>
      </c>
    </row>
    <row r="50">
      <c r="A50" s="12" t="n"/>
      <c r="B50" s="13" t="n"/>
      <c r="C50" s="13" t="n"/>
      <c r="D50" s="13" t="n"/>
      <c r="E50" s="13" t="n"/>
      <c r="F50" s="13" t="n"/>
      <c r="G50" s="7" t="n"/>
      <c r="H50" s="14" t="n"/>
      <c r="I50" s="14" t="n"/>
      <c r="J50" s="14" t="n"/>
      <c r="K50" s="12" t="n"/>
      <c r="L50" s="13" t="n"/>
      <c r="M50" s="14" t="n"/>
      <c r="N50" s="15" t="n"/>
      <c r="O50" s="15" t="n"/>
      <c r="P50" s="14" t="n"/>
      <c r="Q50" s="16">
        <f>IF(P50="","",P50-TODAY())</f>
        <v/>
      </c>
      <c r="R50" s="17">
        <f>IF(A50="","",IF(P50="","Not applicable",IF(P50&lt;TODAY(),"Overdue",IF(P50&lt;=TODAY()+90,"Due within 90 days","Current"))))</f>
        <v/>
      </c>
      <c r="S50" s="16">
        <f>IF(OR(N50="",O50=""),"",O50-N50+1)</f>
        <v/>
      </c>
      <c r="T50" s="18">
        <f>IF(S50="","",IFERROR(S50/(YEAR(TODAY())-2019),0))</f>
        <v/>
      </c>
      <c r="U50" s="7" t="n"/>
      <c r="V50" s="17">
        <f>IF(L50="","",IFERROR(VLOOKUP(L50,'Lists'!$A$2:$B$9,2,FALSE),""))</f>
        <v/>
      </c>
    </row>
    <row r="51">
      <c r="A51" s="12" t="n"/>
      <c r="B51" s="13" t="n"/>
      <c r="C51" s="13" t="n"/>
      <c r="D51" s="13" t="n"/>
      <c r="E51" s="13" t="n"/>
      <c r="F51" s="13" t="n"/>
      <c r="G51" s="7" t="n"/>
      <c r="H51" s="14" t="n"/>
      <c r="I51" s="14" t="n"/>
      <c r="J51" s="14" t="n"/>
      <c r="K51" s="12" t="n"/>
      <c r="L51" s="13" t="n"/>
      <c r="M51" s="14" t="n"/>
      <c r="N51" s="15" t="n"/>
      <c r="O51" s="15" t="n"/>
      <c r="P51" s="14" t="n"/>
      <c r="Q51" s="19">
        <f>IF(P51="","",P51-TODAY())</f>
        <v/>
      </c>
      <c r="R51" s="20">
        <f>IF(A51="","",IF(P51="","Not applicable",IF(P51&lt;TODAY(),"Overdue",IF(P51&lt;=TODAY()+90,"Due within 90 days","Current"))))</f>
        <v/>
      </c>
      <c r="S51" s="19">
        <f>IF(OR(N51="",O51=""),"",O51-N51+1)</f>
        <v/>
      </c>
      <c r="T51" s="21">
        <f>IF(S51="","",IFERROR(S51/(YEAR(TODAY())-2019),0))</f>
        <v/>
      </c>
      <c r="U51" s="7" t="n"/>
      <c r="V51" s="20">
        <f>IF(L51="","",IFERROR(VLOOKUP(L51,'Lists'!$A$2:$B$9,2,FALSE),""))</f>
        <v/>
      </c>
    </row>
    <row r="52">
      <c r="A52" s="12" t="n"/>
      <c r="B52" s="13" t="n"/>
      <c r="C52" s="13" t="n"/>
      <c r="D52" s="13" t="n"/>
      <c r="E52" s="13" t="n"/>
      <c r="F52" s="13" t="n"/>
      <c r="G52" s="7" t="n"/>
      <c r="H52" s="14" t="n"/>
      <c r="I52" s="14" t="n"/>
      <c r="J52" s="14" t="n"/>
      <c r="K52" s="12" t="n"/>
      <c r="L52" s="13" t="n"/>
      <c r="M52" s="14" t="n"/>
      <c r="N52" s="15" t="n"/>
      <c r="O52" s="15" t="n"/>
      <c r="P52" s="14" t="n"/>
      <c r="Q52" s="16">
        <f>IF(P52="","",P52-TODAY())</f>
        <v/>
      </c>
      <c r="R52" s="17">
        <f>IF(A52="","",IF(P52="","Not applicable",IF(P52&lt;TODAY(),"Overdue",IF(P52&lt;=TODAY()+90,"Due within 90 days","Current"))))</f>
        <v/>
      </c>
      <c r="S52" s="16">
        <f>IF(OR(N52="",O52=""),"",O52-N52+1)</f>
        <v/>
      </c>
      <c r="T52" s="18">
        <f>IF(S52="","",IFERROR(S52/(YEAR(TODAY())-2019),0))</f>
        <v/>
      </c>
      <c r="U52" s="7" t="n"/>
      <c r="V52" s="17">
        <f>IF(L52="","",IFERROR(VLOOKUP(L52,'Lists'!$A$2:$B$9,2,FALSE),""))</f>
        <v/>
      </c>
    </row>
    <row r="53">
      <c r="A53" s="12" t="n"/>
      <c r="B53" s="13" t="n"/>
      <c r="C53" s="13" t="n"/>
      <c r="D53" s="13" t="n"/>
      <c r="E53" s="13" t="n"/>
      <c r="F53" s="13" t="n"/>
      <c r="G53" s="7" t="n"/>
      <c r="H53" s="14" t="n"/>
      <c r="I53" s="14" t="n"/>
      <c r="J53" s="14" t="n"/>
      <c r="K53" s="12" t="n"/>
      <c r="L53" s="13" t="n"/>
      <c r="M53" s="14" t="n"/>
      <c r="N53" s="15" t="n"/>
      <c r="O53" s="15" t="n"/>
      <c r="P53" s="14" t="n"/>
      <c r="Q53" s="19">
        <f>IF(P53="","",P53-TODAY())</f>
        <v/>
      </c>
      <c r="R53" s="20">
        <f>IF(A53="","",IF(P53="","Not applicable",IF(P53&lt;TODAY(),"Overdue",IF(P53&lt;=TODAY()+90,"Due within 90 days","Current"))))</f>
        <v/>
      </c>
      <c r="S53" s="19">
        <f>IF(OR(N53="",O53=""),"",O53-N53+1)</f>
        <v/>
      </c>
      <c r="T53" s="21">
        <f>IF(S53="","",IFERROR(S53/(YEAR(TODAY())-2019),0))</f>
        <v/>
      </c>
      <c r="U53" s="7" t="n"/>
      <c r="V53" s="20">
        <f>IF(L53="","",IFERROR(VLOOKUP(L53,'Lists'!$A$2:$B$9,2,FALSE),""))</f>
        <v/>
      </c>
    </row>
    <row r="54">
      <c r="A54" s="12" t="n"/>
      <c r="B54" s="13" t="n"/>
      <c r="C54" s="13" t="n"/>
      <c r="D54" s="13" t="n"/>
      <c r="E54" s="13" t="n"/>
      <c r="F54" s="13" t="n"/>
      <c r="G54" s="7" t="n"/>
      <c r="H54" s="14" t="n"/>
      <c r="I54" s="14" t="n"/>
      <c r="J54" s="14" t="n"/>
      <c r="K54" s="12" t="n"/>
      <c r="L54" s="13" t="n"/>
      <c r="M54" s="14" t="n"/>
      <c r="N54" s="15" t="n"/>
      <c r="O54" s="15" t="n"/>
      <c r="P54" s="14" t="n"/>
      <c r="Q54" s="16">
        <f>IF(P54="","",P54-TODAY())</f>
        <v/>
      </c>
      <c r="R54" s="17">
        <f>IF(A54="","",IF(P54="","Not applicable",IF(P54&lt;TODAY(),"Overdue",IF(P54&lt;=TODAY()+90,"Due within 90 days","Current"))))</f>
        <v/>
      </c>
      <c r="S54" s="16">
        <f>IF(OR(N54="",O54=""),"",O54-N54+1)</f>
        <v/>
      </c>
      <c r="T54" s="18">
        <f>IF(S54="","",IFERROR(S54/(YEAR(TODAY())-2019),0))</f>
        <v/>
      </c>
      <c r="U54" s="7" t="n"/>
      <c r="V54" s="17">
        <f>IF(L54="","",IFERROR(VLOOKUP(L54,'Lists'!$A$2:$B$9,2,FALSE),""))</f>
        <v/>
      </c>
    </row>
    <row r="55">
      <c r="A55" s="12" t="n"/>
      <c r="B55" s="13" t="n"/>
      <c r="C55" s="13" t="n"/>
      <c r="D55" s="13" t="n"/>
      <c r="E55" s="13" t="n"/>
      <c r="F55" s="13" t="n"/>
      <c r="G55" s="7" t="n"/>
      <c r="H55" s="14" t="n"/>
      <c r="I55" s="14" t="n"/>
      <c r="J55" s="14" t="n"/>
      <c r="K55" s="12" t="n"/>
      <c r="L55" s="13" t="n"/>
      <c r="M55" s="14" t="n"/>
      <c r="N55" s="15" t="n"/>
      <c r="O55" s="15" t="n"/>
      <c r="P55" s="14" t="n"/>
      <c r="Q55" s="19">
        <f>IF(P55="","",P55-TODAY())</f>
        <v/>
      </c>
      <c r="R55" s="20">
        <f>IF(A55="","",IF(P55="","Not applicable",IF(P55&lt;TODAY(),"Overdue",IF(P55&lt;=TODAY()+90,"Due within 90 days","Current"))))</f>
        <v/>
      </c>
      <c r="S55" s="19">
        <f>IF(OR(N55="",O55=""),"",O55-N55+1)</f>
        <v/>
      </c>
      <c r="T55" s="21">
        <f>IF(S55="","",IFERROR(S55/(YEAR(TODAY())-2019),0))</f>
        <v/>
      </c>
      <c r="U55" s="7" t="n"/>
      <c r="V55" s="20">
        <f>IF(L55="","",IFERROR(VLOOKUP(L55,'Lists'!$A$2:$B$9,2,FALSE),""))</f>
        <v/>
      </c>
    </row>
    <row r="56">
      <c r="A56" s="12" t="n"/>
      <c r="B56" s="13" t="n"/>
      <c r="C56" s="13" t="n"/>
      <c r="D56" s="13" t="n"/>
      <c r="E56" s="13" t="n"/>
      <c r="F56" s="13" t="n"/>
      <c r="G56" s="7" t="n"/>
      <c r="H56" s="14" t="n"/>
      <c r="I56" s="14" t="n"/>
      <c r="J56" s="14" t="n"/>
      <c r="K56" s="12" t="n"/>
      <c r="L56" s="13" t="n"/>
      <c r="M56" s="14" t="n"/>
      <c r="N56" s="15" t="n"/>
      <c r="O56" s="15" t="n"/>
      <c r="P56" s="14" t="n"/>
      <c r="Q56" s="16">
        <f>IF(P56="","",P56-TODAY())</f>
        <v/>
      </c>
      <c r="R56" s="17">
        <f>IF(A56="","",IF(P56="","Not applicable",IF(P56&lt;TODAY(),"Overdue",IF(P56&lt;=TODAY()+90,"Due within 90 days","Current"))))</f>
        <v/>
      </c>
      <c r="S56" s="16">
        <f>IF(OR(N56="",O56=""),"",O56-N56+1)</f>
        <v/>
      </c>
      <c r="T56" s="18">
        <f>IF(S56="","",IFERROR(S56/(YEAR(TODAY())-2019),0))</f>
        <v/>
      </c>
      <c r="U56" s="7" t="n"/>
      <c r="V56" s="17">
        <f>IF(L56="","",IFERROR(VLOOKUP(L56,'Lists'!$A$2:$B$9,2,FALSE),""))</f>
        <v/>
      </c>
    </row>
    <row r="57">
      <c r="A57" s="12" t="n"/>
      <c r="B57" s="13" t="n"/>
      <c r="C57" s="13" t="n"/>
      <c r="D57" s="13" t="n"/>
      <c r="E57" s="13" t="n"/>
      <c r="F57" s="13" t="n"/>
      <c r="G57" s="7" t="n"/>
      <c r="H57" s="14" t="n"/>
      <c r="I57" s="14" t="n"/>
      <c r="J57" s="14" t="n"/>
      <c r="K57" s="12" t="n"/>
      <c r="L57" s="13" t="n"/>
      <c r="M57" s="14" t="n"/>
      <c r="N57" s="15" t="n"/>
      <c r="O57" s="15" t="n"/>
      <c r="P57" s="14" t="n"/>
      <c r="Q57" s="19">
        <f>IF(P57="","",P57-TODAY())</f>
        <v/>
      </c>
      <c r="R57" s="20">
        <f>IF(A57="","",IF(P57="","Not applicable",IF(P57&lt;TODAY(),"Overdue",IF(P57&lt;=TODAY()+90,"Due within 90 days","Current"))))</f>
        <v/>
      </c>
      <c r="S57" s="19">
        <f>IF(OR(N57="",O57=""),"",O57-N57+1)</f>
        <v/>
      </c>
      <c r="T57" s="21">
        <f>IF(S57="","",IFERROR(S57/(YEAR(TODAY())-2019),0))</f>
        <v/>
      </c>
      <c r="U57" s="7" t="n"/>
      <c r="V57" s="20">
        <f>IF(L57="","",IFERROR(VLOOKUP(L57,'Lists'!$A$2:$B$9,2,FALSE),""))</f>
        <v/>
      </c>
    </row>
    <row r="58">
      <c r="A58" s="12" t="n"/>
      <c r="B58" s="13" t="n"/>
      <c r="C58" s="13" t="n"/>
      <c r="D58" s="13" t="n"/>
      <c r="E58" s="13" t="n"/>
      <c r="F58" s="13" t="n"/>
      <c r="G58" s="7" t="n"/>
      <c r="H58" s="14" t="n"/>
      <c r="I58" s="14" t="n"/>
      <c r="J58" s="14" t="n"/>
      <c r="K58" s="12" t="n"/>
      <c r="L58" s="13" t="n"/>
      <c r="M58" s="14" t="n"/>
      <c r="N58" s="15" t="n"/>
      <c r="O58" s="15" t="n"/>
      <c r="P58" s="14" t="n"/>
      <c r="Q58" s="16">
        <f>IF(P58="","",P58-TODAY())</f>
        <v/>
      </c>
      <c r="R58" s="17">
        <f>IF(A58="","",IF(P58="","Not applicable",IF(P58&lt;TODAY(),"Overdue",IF(P58&lt;=TODAY()+90,"Due within 90 days","Current"))))</f>
        <v/>
      </c>
      <c r="S58" s="16">
        <f>IF(OR(N58="",O58=""),"",O58-N58+1)</f>
        <v/>
      </c>
      <c r="T58" s="18">
        <f>IF(S58="","",IFERROR(S58/(YEAR(TODAY())-2019),0))</f>
        <v/>
      </c>
      <c r="U58" s="7" t="n"/>
      <c r="V58" s="17">
        <f>IF(L58="","",IFERROR(VLOOKUP(L58,'Lists'!$A$2:$B$9,2,FALSE),""))</f>
        <v/>
      </c>
    </row>
    <row r="59">
      <c r="A59" s="12" t="n"/>
      <c r="B59" s="13" t="n"/>
      <c r="C59" s="13" t="n"/>
      <c r="D59" s="13" t="n"/>
      <c r="E59" s="13" t="n"/>
      <c r="F59" s="13" t="n"/>
      <c r="G59" s="7" t="n"/>
      <c r="H59" s="14" t="n"/>
      <c r="I59" s="14" t="n"/>
      <c r="J59" s="14" t="n"/>
      <c r="K59" s="12" t="n"/>
      <c r="L59" s="13" t="n"/>
      <c r="M59" s="14" t="n"/>
      <c r="N59" s="15" t="n"/>
      <c r="O59" s="15" t="n"/>
      <c r="P59" s="14" t="n"/>
      <c r="Q59" s="19">
        <f>IF(P59="","",P59-TODAY())</f>
        <v/>
      </c>
      <c r="R59" s="20">
        <f>IF(A59="","",IF(P59="","Not applicable",IF(P59&lt;TODAY(),"Overdue",IF(P59&lt;=TODAY()+90,"Due within 90 days","Current"))))</f>
        <v/>
      </c>
      <c r="S59" s="19">
        <f>IF(OR(N59="",O59=""),"",O59-N59+1)</f>
        <v/>
      </c>
      <c r="T59" s="21">
        <f>IF(S59="","",IFERROR(S59/(YEAR(TODAY())-2019),0))</f>
        <v/>
      </c>
      <c r="U59" s="7" t="n"/>
      <c r="V59" s="20">
        <f>IF(L59="","",IFERROR(VLOOKUP(L59,'Lists'!$A$2:$B$9,2,FALSE),""))</f>
        <v/>
      </c>
    </row>
    <row r="60">
      <c r="A60" s="12" t="n"/>
      <c r="B60" s="13" t="n"/>
      <c r="C60" s="13" t="n"/>
      <c r="D60" s="13" t="n"/>
      <c r="E60" s="13" t="n"/>
      <c r="F60" s="13" t="n"/>
      <c r="G60" s="7" t="n"/>
      <c r="H60" s="14" t="n"/>
      <c r="I60" s="14" t="n"/>
      <c r="J60" s="14" t="n"/>
      <c r="K60" s="12" t="n"/>
      <c r="L60" s="13" t="n"/>
      <c r="M60" s="14" t="n"/>
      <c r="N60" s="15" t="n"/>
      <c r="O60" s="15" t="n"/>
      <c r="P60" s="14" t="n"/>
      <c r="Q60" s="16">
        <f>IF(P60="","",P60-TODAY())</f>
        <v/>
      </c>
      <c r="R60" s="17">
        <f>IF(A60="","",IF(P60="","Not applicable",IF(P60&lt;TODAY(),"Overdue",IF(P60&lt;=TODAY()+90,"Due within 90 days","Current"))))</f>
        <v/>
      </c>
      <c r="S60" s="16">
        <f>IF(OR(N60="",O60=""),"",O60-N60+1)</f>
        <v/>
      </c>
      <c r="T60" s="18">
        <f>IF(S60="","",IFERROR(S60/(YEAR(TODAY())-2019),0))</f>
        <v/>
      </c>
      <c r="U60" s="7" t="n"/>
      <c r="V60" s="17">
        <f>IF(L60="","",IFERROR(VLOOKUP(L60,'Lists'!$A$2:$B$9,2,FALSE),""))</f>
        <v/>
      </c>
    </row>
    <row r="61">
      <c r="A61" s="12" t="n"/>
      <c r="B61" s="13" t="n"/>
      <c r="C61" s="13" t="n"/>
      <c r="D61" s="13" t="n"/>
      <c r="E61" s="13" t="n"/>
      <c r="F61" s="13" t="n"/>
      <c r="G61" s="7" t="n"/>
      <c r="H61" s="14" t="n"/>
      <c r="I61" s="14" t="n"/>
      <c r="J61" s="14" t="n"/>
      <c r="K61" s="12" t="n"/>
      <c r="L61" s="13" t="n"/>
      <c r="M61" s="14" t="n"/>
      <c r="N61" s="15" t="n"/>
      <c r="O61" s="15" t="n"/>
      <c r="P61" s="14" t="n"/>
      <c r="Q61" s="19">
        <f>IF(P61="","",P61-TODAY())</f>
        <v/>
      </c>
      <c r="R61" s="20">
        <f>IF(A61="","",IF(P61="","Not applicable",IF(P61&lt;TODAY(),"Overdue",IF(P61&lt;=TODAY()+90,"Due within 90 days","Current"))))</f>
        <v/>
      </c>
      <c r="S61" s="19">
        <f>IF(OR(N61="",O61=""),"",O61-N61+1)</f>
        <v/>
      </c>
      <c r="T61" s="21">
        <f>IF(S61="","",IFERROR(S61/(YEAR(TODAY())-2019),0))</f>
        <v/>
      </c>
      <c r="U61" s="7" t="n"/>
      <c r="V61" s="20">
        <f>IF(L61="","",IFERROR(VLOOKUP(L61,'Lists'!$A$2:$B$9,2,FALSE),""))</f>
        <v/>
      </c>
    </row>
    <row r="62">
      <c r="A62" s="12" t="n"/>
      <c r="B62" s="13" t="n"/>
      <c r="C62" s="13" t="n"/>
      <c r="D62" s="13" t="n"/>
      <c r="E62" s="13" t="n"/>
      <c r="F62" s="13" t="n"/>
      <c r="G62" s="7" t="n"/>
      <c r="H62" s="14" t="n"/>
      <c r="I62" s="14" t="n"/>
      <c r="J62" s="14" t="n"/>
      <c r="K62" s="12" t="n"/>
      <c r="L62" s="13" t="n"/>
      <c r="M62" s="14" t="n"/>
      <c r="N62" s="15" t="n"/>
      <c r="O62" s="15" t="n"/>
      <c r="P62" s="14" t="n"/>
      <c r="Q62" s="16">
        <f>IF(P62="","",P62-TODAY())</f>
        <v/>
      </c>
      <c r="R62" s="17">
        <f>IF(A62="","",IF(P62="","Not applicable",IF(P62&lt;TODAY(),"Overdue",IF(P62&lt;=TODAY()+90,"Due within 90 days","Current"))))</f>
        <v/>
      </c>
      <c r="S62" s="16">
        <f>IF(OR(N62="",O62=""),"",O62-N62+1)</f>
        <v/>
      </c>
      <c r="T62" s="18">
        <f>IF(S62="","",IFERROR(S62/(YEAR(TODAY())-2019),0))</f>
        <v/>
      </c>
      <c r="U62" s="7" t="n"/>
      <c r="V62" s="17">
        <f>IF(L62="","",IFERROR(VLOOKUP(L62,'Lists'!$A$2:$B$9,2,FALSE),""))</f>
        <v/>
      </c>
    </row>
    <row r="63">
      <c r="A63" s="12" t="n"/>
      <c r="B63" s="13" t="n"/>
      <c r="C63" s="13" t="n"/>
      <c r="D63" s="13" t="n"/>
      <c r="E63" s="13" t="n"/>
      <c r="F63" s="13" t="n"/>
      <c r="G63" s="7" t="n"/>
      <c r="H63" s="14" t="n"/>
      <c r="I63" s="14" t="n"/>
      <c r="J63" s="14" t="n"/>
      <c r="K63" s="12" t="n"/>
      <c r="L63" s="13" t="n"/>
      <c r="M63" s="14" t="n"/>
      <c r="N63" s="15" t="n"/>
      <c r="O63" s="15" t="n"/>
      <c r="P63" s="14" t="n"/>
      <c r="Q63" s="19">
        <f>IF(P63="","",P63-TODAY())</f>
        <v/>
      </c>
      <c r="R63" s="20">
        <f>IF(A63="","",IF(P63="","Not applicable",IF(P63&lt;TODAY(),"Overdue",IF(P63&lt;=TODAY()+90,"Due within 90 days","Current"))))</f>
        <v/>
      </c>
      <c r="S63" s="19">
        <f>IF(OR(N63="",O63=""),"",O63-N63+1)</f>
        <v/>
      </c>
      <c r="T63" s="21">
        <f>IF(S63="","",IFERROR(S63/(YEAR(TODAY())-2019),0))</f>
        <v/>
      </c>
      <c r="U63" s="7" t="n"/>
      <c r="V63" s="20">
        <f>IF(L63="","",IFERROR(VLOOKUP(L63,'Lists'!$A$2:$B$9,2,FALSE),""))</f>
        <v/>
      </c>
    </row>
    <row r="64">
      <c r="A64" s="12" t="n"/>
      <c r="B64" s="13" t="n"/>
      <c r="C64" s="13" t="n"/>
      <c r="D64" s="13" t="n"/>
      <c r="E64" s="13" t="n"/>
      <c r="F64" s="13" t="n"/>
      <c r="G64" s="7" t="n"/>
      <c r="H64" s="14" t="n"/>
      <c r="I64" s="14" t="n"/>
      <c r="J64" s="14" t="n"/>
      <c r="K64" s="12" t="n"/>
      <c r="L64" s="13" t="n"/>
      <c r="M64" s="14" t="n"/>
      <c r="N64" s="15" t="n"/>
      <c r="O64" s="15" t="n"/>
      <c r="P64" s="14" t="n"/>
      <c r="Q64" s="16">
        <f>IF(P64="","",P64-TODAY())</f>
        <v/>
      </c>
      <c r="R64" s="17">
        <f>IF(A64="","",IF(P64="","Not applicable",IF(P64&lt;TODAY(),"Overdue",IF(P64&lt;=TODAY()+90,"Due within 90 days","Current"))))</f>
        <v/>
      </c>
      <c r="S64" s="16">
        <f>IF(OR(N64="",O64=""),"",O64-N64+1)</f>
        <v/>
      </c>
      <c r="T64" s="18">
        <f>IF(S64="","",IFERROR(S64/(YEAR(TODAY())-2019),0))</f>
        <v/>
      </c>
      <c r="U64" s="7" t="n"/>
      <c r="V64" s="17">
        <f>IF(L64="","",IFERROR(VLOOKUP(L64,'Lists'!$A$2:$B$9,2,FALSE),""))</f>
        <v/>
      </c>
    </row>
    <row r="65">
      <c r="A65" s="12" t="n"/>
      <c r="B65" s="13" t="n"/>
      <c r="C65" s="13" t="n"/>
      <c r="D65" s="13" t="n"/>
      <c r="E65" s="13" t="n"/>
      <c r="F65" s="13" t="n"/>
      <c r="G65" s="7" t="n"/>
      <c r="H65" s="14" t="n"/>
      <c r="I65" s="14" t="n"/>
      <c r="J65" s="14" t="n"/>
      <c r="K65" s="12" t="n"/>
      <c r="L65" s="13" t="n"/>
      <c r="M65" s="14" t="n"/>
      <c r="N65" s="15" t="n"/>
      <c r="O65" s="15" t="n"/>
      <c r="P65" s="14" t="n"/>
      <c r="Q65" s="19">
        <f>IF(P65="","",P65-TODAY())</f>
        <v/>
      </c>
      <c r="R65" s="20">
        <f>IF(A65="","",IF(P65="","Not applicable",IF(P65&lt;TODAY(),"Overdue",IF(P65&lt;=TODAY()+90,"Due within 90 days","Current"))))</f>
        <v/>
      </c>
      <c r="S65" s="19">
        <f>IF(OR(N65="",O65=""),"",O65-N65+1)</f>
        <v/>
      </c>
      <c r="T65" s="21">
        <f>IF(S65="","",IFERROR(S65/(YEAR(TODAY())-2019),0))</f>
        <v/>
      </c>
      <c r="U65" s="7" t="n"/>
      <c r="V65" s="20">
        <f>IF(L65="","",IFERROR(VLOOKUP(L65,'Lists'!$A$2:$B$9,2,FALSE),""))</f>
        <v/>
      </c>
    </row>
    <row r="66">
      <c r="A66" s="12" t="n"/>
      <c r="B66" s="13" t="n"/>
      <c r="C66" s="13" t="n"/>
      <c r="D66" s="13" t="n"/>
      <c r="E66" s="13" t="n"/>
      <c r="F66" s="13" t="n"/>
      <c r="G66" s="7" t="n"/>
      <c r="H66" s="14" t="n"/>
      <c r="I66" s="14" t="n"/>
      <c r="J66" s="14" t="n"/>
      <c r="K66" s="12" t="n"/>
      <c r="L66" s="13" t="n"/>
      <c r="M66" s="14" t="n"/>
      <c r="N66" s="15" t="n"/>
      <c r="O66" s="15" t="n"/>
      <c r="P66" s="14" t="n"/>
      <c r="Q66" s="16">
        <f>IF(P66="","",P66-TODAY())</f>
        <v/>
      </c>
      <c r="R66" s="17">
        <f>IF(A66="","",IF(P66="","Not applicable",IF(P66&lt;TODAY(),"Overdue",IF(P66&lt;=TODAY()+90,"Due within 90 days","Current"))))</f>
        <v/>
      </c>
      <c r="S66" s="16">
        <f>IF(OR(N66="",O66=""),"",O66-N66+1)</f>
        <v/>
      </c>
      <c r="T66" s="18">
        <f>IF(S66="","",IFERROR(S66/(YEAR(TODAY())-2019),0))</f>
        <v/>
      </c>
      <c r="U66" s="7" t="n"/>
      <c r="V66" s="17">
        <f>IF(L66="","",IFERROR(VLOOKUP(L66,'Lists'!$A$2:$B$9,2,FALSE),""))</f>
        <v/>
      </c>
    </row>
    <row r="67">
      <c r="A67" s="12" t="n"/>
      <c r="B67" s="13" t="n"/>
      <c r="C67" s="13" t="n"/>
      <c r="D67" s="13" t="n"/>
      <c r="E67" s="13" t="n"/>
      <c r="F67" s="13" t="n"/>
      <c r="G67" s="7" t="n"/>
      <c r="H67" s="14" t="n"/>
      <c r="I67" s="14" t="n"/>
      <c r="J67" s="14" t="n"/>
      <c r="K67" s="12" t="n"/>
      <c r="L67" s="13" t="n"/>
      <c r="M67" s="14" t="n"/>
      <c r="N67" s="15" t="n"/>
      <c r="O67" s="15" t="n"/>
      <c r="P67" s="14" t="n"/>
      <c r="Q67" s="19">
        <f>IF(P67="","",P67-TODAY())</f>
        <v/>
      </c>
      <c r="R67" s="20">
        <f>IF(A67="","",IF(P67="","Not applicable",IF(P67&lt;TODAY(),"Overdue",IF(P67&lt;=TODAY()+90,"Due within 90 days","Current"))))</f>
        <v/>
      </c>
      <c r="S67" s="19">
        <f>IF(OR(N67="",O67=""),"",O67-N67+1)</f>
        <v/>
      </c>
      <c r="T67" s="21">
        <f>IF(S67="","",IFERROR(S67/(YEAR(TODAY())-2019),0))</f>
        <v/>
      </c>
      <c r="U67" s="7" t="n"/>
      <c r="V67" s="20">
        <f>IF(L67="","",IFERROR(VLOOKUP(L67,'Lists'!$A$2:$B$9,2,FALSE),""))</f>
        <v/>
      </c>
    </row>
    <row r="68">
      <c r="A68" s="12" t="n"/>
      <c r="B68" s="13" t="n"/>
      <c r="C68" s="13" t="n"/>
      <c r="D68" s="13" t="n"/>
      <c r="E68" s="13" t="n"/>
      <c r="F68" s="13" t="n"/>
      <c r="G68" s="7" t="n"/>
      <c r="H68" s="14" t="n"/>
      <c r="I68" s="14" t="n"/>
      <c r="J68" s="14" t="n"/>
      <c r="K68" s="12" t="n"/>
      <c r="L68" s="13" t="n"/>
      <c r="M68" s="14" t="n"/>
      <c r="N68" s="15" t="n"/>
      <c r="O68" s="15" t="n"/>
      <c r="P68" s="14" t="n"/>
      <c r="Q68" s="16">
        <f>IF(P68="","",P68-TODAY())</f>
        <v/>
      </c>
      <c r="R68" s="17">
        <f>IF(A68="","",IF(P68="","Not applicable",IF(P68&lt;TODAY(),"Overdue",IF(P68&lt;=TODAY()+90,"Due within 90 days","Current"))))</f>
        <v/>
      </c>
      <c r="S68" s="16">
        <f>IF(OR(N68="",O68=""),"",O68-N68+1)</f>
        <v/>
      </c>
      <c r="T68" s="18">
        <f>IF(S68="","",IFERROR(S68/(YEAR(TODAY())-2019),0))</f>
        <v/>
      </c>
      <c r="U68" s="7" t="n"/>
      <c r="V68" s="17">
        <f>IF(L68="","",IFERROR(VLOOKUP(L68,'Lists'!$A$2:$B$9,2,FALSE),""))</f>
        <v/>
      </c>
    </row>
    <row r="69">
      <c r="A69" s="12" t="n"/>
      <c r="B69" s="13" t="n"/>
      <c r="C69" s="13" t="n"/>
      <c r="D69" s="13" t="n"/>
      <c r="E69" s="13" t="n"/>
      <c r="F69" s="13" t="n"/>
      <c r="G69" s="7" t="n"/>
      <c r="H69" s="14" t="n"/>
      <c r="I69" s="14" t="n"/>
      <c r="J69" s="14" t="n"/>
      <c r="K69" s="12" t="n"/>
      <c r="L69" s="13" t="n"/>
      <c r="M69" s="14" t="n"/>
      <c r="N69" s="15" t="n"/>
      <c r="O69" s="15" t="n"/>
      <c r="P69" s="14" t="n"/>
      <c r="Q69" s="19">
        <f>IF(P69="","",P69-TODAY())</f>
        <v/>
      </c>
      <c r="R69" s="20">
        <f>IF(A69="","",IF(P69="","Not applicable",IF(P69&lt;TODAY(),"Overdue",IF(P69&lt;=TODAY()+90,"Due within 90 days","Current"))))</f>
        <v/>
      </c>
      <c r="S69" s="19">
        <f>IF(OR(N69="",O69=""),"",O69-N69+1)</f>
        <v/>
      </c>
      <c r="T69" s="21">
        <f>IF(S69="","",IFERROR(S69/(YEAR(TODAY())-2019),0))</f>
        <v/>
      </c>
      <c r="U69" s="7" t="n"/>
      <c r="V69" s="20">
        <f>IF(L69="","",IFERROR(VLOOKUP(L69,'Lists'!$A$2:$B$9,2,FALSE),""))</f>
        <v/>
      </c>
    </row>
    <row r="70">
      <c r="A70" s="12" t="n"/>
      <c r="B70" s="13" t="n"/>
      <c r="C70" s="13" t="n"/>
      <c r="D70" s="13" t="n"/>
      <c r="E70" s="13" t="n"/>
      <c r="F70" s="13" t="n"/>
      <c r="G70" s="7" t="n"/>
      <c r="H70" s="14" t="n"/>
      <c r="I70" s="14" t="n"/>
      <c r="J70" s="14" t="n"/>
      <c r="K70" s="12" t="n"/>
      <c r="L70" s="13" t="n"/>
      <c r="M70" s="14" t="n"/>
      <c r="N70" s="15" t="n"/>
      <c r="O70" s="15" t="n"/>
      <c r="P70" s="14" t="n"/>
      <c r="Q70" s="16">
        <f>IF(P70="","",P70-TODAY())</f>
        <v/>
      </c>
      <c r="R70" s="17">
        <f>IF(A70="","",IF(P70="","Not applicable",IF(P70&lt;TODAY(),"Overdue",IF(P70&lt;=TODAY()+90,"Due within 90 days","Current"))))</f>
        <v/>
      </c>
      <c r="S70" s="16">
        <f>IF(OR(N70="",O70=""),"",O70-N70+1)</f>
        <v/>
      </c>
      <c r="T70" s="18">
        <f>IF(S70="","",IFERROR(S70/(YEAR(TODAY())-2019),0))</f>
        <v/>
      </c>
      <c r="U70" s="7" t="n"/>
      <c r="V70" s="17">
        <f>IF(L70="","",IFERROR(VLOOKUP(L70,'Lists'!$A$2:$B$9,2,FALSE),""))</f>
        <v/>
      </c>
    </row>
    <row r="71">
      <c r="A71" s="12" t="n"/>
      <c r="B71" s="13" t="n"/>
      <c r="C71" s="13" t="n"/>
      <c r="D71" s="13" t="n"/>
      <c r="E71" s="13" t="n"/>
      <c r="F71" s="13" t="n"/>
      <c r="G71" s="7" t="n"/>
      <c r="H71" s="14" t="n"/>
      <c r="I71" s="14" t="n"/>
      <c r="J71" s="14" t="n"/>
      <c r="K71" s="12" t="n"/>
      <c r="L71" s="13" t="n"/>
      <c r="M71" s="14" t="n"/>
      <c r="N71" s="15" t="n"/>
      <c r="O71" s="15" t="n"/>
      <c r="P71" s="14" t="n"/>
      <c r="Q71" s="19">
        <f>IF(P71="","",P71-TODAY())</f>
        <v/>
      </c>
      <c r="R71" s="20">
        <f>IF(A71="","",IF(P71="","Not applicable",IF(P71&lt;TODAY(),"Overdue",IF(P71&lt;=TODAY()+90,"Due within 90 days","Current"))))</f>
        <v/>
      </c>
      <c r="S71" s="19">
        <f>IF(OR(N71="",O71=""),"",O71-N71+1)</f>
        <v/>
      </c>
      <c r="T71" s="21">
        <f>IF(S71="","",IFERROR(S71/(YEAR(TODAY())-2019),0))</f>
        <v/>
      </c>
      <c r="U71" s="7" t="n"/>
      <c r="V71" s="20">
        <f>IF(L71="","",IFERROR(VLOOKUP(L71,'Lists'!$A$2:$B$9,2,FALSE),""))</f>
        <v/>
      </c>
    </row>
    <row r="72">
      <c r="A72" s="12" t="n"/>
      <c r="B72" s="13" t="n"/>
      <c r="C72" s="13" t="n"/>
      <c r="D72" s="13" t="n"/>
      <c r="E72" s="13" t="n"/>
      <c r="F72" s="13" t="n"/>
      <c r="G72" s="7" t="n"/>
      <c r="H72" s="14" t="n"/>
      <c r="I72" s="14" t="n"/>
      <c r="J72" s="14" t="n"/>
      <c r="K72" s="12" t="n"/>
      <c r="L72" s="13" t="n"/>
      <c r="M72" s="14" t="n"/>
      <c r="N72" s="15" t="n"/>
      <c r="O72" s="15" t="n"/>
      <c r="P72" s="14" t="n"/>
      <c r="Q72" s="16">
        <f>IF(P72="","",P72-TODAY())</f>
        <v/>
      </c>
      <c r="R72" s="17">
        <f>IF(A72="","",IF(P72="","Not applicable",IF(P72&lt;TODAY(),"Overdue",IF(P72&lt;=TODAY()+90,"Due within 90 days","Current"))))</f>
        <v/>
      </c>
      <c r="S72" s="16">
        <f>IF(OR(N72="",O72=""),"",O72-N72+1)</f>
        <v/>
      </c>
      <c r="T72" s="18">
        <f>IF(S72="","",IFERROR(S72/(YEAR(TODAY())-2019),0))</f>
        <v/>
      </c>
      <c r="U72" s="7" t="n"/>
      <c r="V72" s="17">
        <f>IF(L72="","",IFERROR(VLOOKUP(L72,'Lists'!$A$2:$B$9,2,FALSE),""))</f>
        <v/>
      </c>
    </row>
    <row r="73">
      <c r="A73" s="12" t="n"/>
      <c r="B73" s="13" t="n"/>
      <c r="C73" s="13" t="n"/>
      <c r="D73" s="13" t="n"/>
      <c r="E73" s="13" t="n"/>
      <c r="F73" s="13" t="n"/>
      <c r="G73" s="7" t="n"/>
      <c r="H73" s="14" t="n"/>
      <c r="I73" s="14" t="n"/>
      <c r="J73" s="14" t="n"/>
      <c r="K73" s="12" t="n"/>
      <c r="L73" s="13" t="n"/>
      <c r="M73" s="14" t="n"/>
      <c r="N73" s="15" t="n"/>
      <c r="O73" s="15" t="n"/>
      <c r="P73" s="14" t="n"/>
      <c r="Q73" s="19">
        <f>IF(P73="","",P73-TODAY())</f>
        <v/>
      </c>
      <c r="R73" s="20">
        <f>IF(A73="","",IF(P73="","Not applicable",IF(P73&lt;TODAY(),"Overdue",IF(P73&lt;=TODAY()+90,"Due within 90 days","Current"))))</f>
        <v/>
      </c>
      <c r="S73" s="19">
        <f>IF(OR(N73="",O73=""),"",O73-N73+1)</f>
        <v/>
      </c>
      <c r="T73" s="21">
        <f>IF(S73="","",IFERROR(S73/(YEAR(TODAY())-2019),0))</f>
        <v/>
      </c>
      <c r="U73" s="7" t="n"/>
      <c r="V73" s="20">
        <f>IF(L73="","",IFERROR(VLOOKUP(L73,'Lists'!$A$2:$B$9,2,FALSE),""))</f>
        <v/>
      </c>
    </row>
    <row r="74">
      <c r="A74" s="12" t="n"/>
      <c r="B74" s="13" t="n"/>
      <c r="C74" s="13" t="n"/>
      <c r="D74" s="13" t="n"/>
      <c r="E74" s="13" t="n"/>
      <c r="F74" s="13" t="n"/>
      <c r="G74" s="7" t="n"/>
      <c r="H74" s="14" t="n"/>
      <c r="I74" s="14" t="n"/>
      <c r="J74" s="14" t="n"/>
      <c r="K74" s="12" t="n"/>
      <c r="L74" s="13" t="n"/>
      <c r="M74" s="14" t="n"/>
      <c r="N74" s="15" t="n"/>
      <c r="O74" s="15" t="n"/>
      <c r="P74" s="14" t="n"/>
      <c r="Q74" s="16">
        <f>IF(P74="","",P74-TODAY())</f>
        <v/>
      </c>
      <c r="R74" s="17">
        <f>IF(A74="","",IF(P74="","Not applicable",IF(P74&lt;TODAY(),"Overdue",IF(P74&lt;=TODAY()+90,"Due within 90 days","Current"))))</f>
        <v/>
      </c>
      <c r="S74" s="16">
        <f>IF(OR(N74="",O74=""),"",O74-N74+1)</f>
        <v/>
      </c>
      <c r="T74" s="18">
        <f>IF(S74="","",IFERROR(S74/(YEAR(TODAY())-2019),0))</f>
        <v/>
      </c>
      <c r="U74" s="7" t="n"/>
      <c r="V74" s="17">
        <f>IF(L74="","",IFERROR(VLOOKUP(L74,'Lists'!$A$2:$B$9,2,FALSE),""))</f>
        <v/>
      </c>
    </row>
    <row r="75">
      <c r="A75" s="12" t="n"/>
      <c r="B75" s="13" t="n"/>
      <c r="C75" s="13" t="n"/>
      <c r="D75" s="13" t="n"/>
      <c r="E75" s="13" t="n"/>
      <c r="F75" s="13" t="n"/>
      <c r="G75" s="7" t="n"/>
      <c r="H75" s="14" t="n"/>
      <c r="I75" s="14" t="n"/>
      <c r="J75" s="14" t="n"/>
      <c r="K75" s="12" t="n"/>
      <c r="L75" s="13" t="n"/>
      <c r="M75" s="14" t="n"/>
      <c r="N75" s="15" t="n"/>
      <c r="O75" s="15" t="n"/>
      <c r="P75" s="14" t="n"/>
      <c r="Q75" s="19">
        <f>IF(P75="","",P75-TODAY())</f>
        <v/>
      </c>
      <c r="R75" s="20">
        <f>IF(A75="","",IF(P75="","Not applicable",IF(P75&lt;TODAY(),"Overdue",IF(P75&lt;=TODAY()+90,"Due within 90 days","Current"))))</f>
        <v/>
      </c>
      <c r="S75" s="19">
        <f>IF(OR(N75="",O75=""),"",O75-N75+1)</f>
        <v/>
      </c>
      <c r="T75" s="21">
        <f>IF(S75="","",IFERROR(S75/(YEAR(TODAY())-2019),0))</f>
        <v/>
      </c>
      <c r="U75" s="7" t="n"/>
      <c r="V75" s="20">
        <f>IF(L75="","",IFERROR(VLOOKUP(L75,'Lists'!$A$2:$B$9,2,FALSE),""))</f>
        <v/>
      </c>
    </row>
    <row r="76">
      <c r="A76" s="12" t="n"/>
      <c r="B76" s="13" t="n"/>
      <c r="C76" s="13" t="n"/>
      <c r="D76" s="13" t="n"/>
      <c r="E76" s="13" t="n"/>
      <c r="F76" s="13" t="n"/>
      <c r="G76" s="7" t="n"/>
      <c r="H76" s="14" t="n"/>
      <c r="I76" s="14" t="n"/>
      <c r="J76" s="14" t="n"/>
      <c r="K76" s="12" t="n"/>
      <c r="L76" s="13" t="n"/>
      <c r="M76" s="14" t="n"/>
      <c r="N76" s="15" t="n"/>
      <c r="O76" s="15" t="n"/>
      <c r="P76" s="14" t="n"/>
      <c r="Q76" s="16">
        <f>IF(P76="","",P76-TODAY())</f>
        <v/>
      </c>
      <c r="R76" s="17">
        <f>IF(A76="","",IF(P76="","Not applicable",IF(P76&lt;TODAY(),"Overdue",IF(P76&lt;=TODAY()+90,"Due within 90 days","Current"))))</f>
        <v/>
      </c>
      <c r="S76" s="16">
        <f>IF(OR(N76="",O76=""),"",O76-N76+1)</f>
        <v/>
      </c>
      <c r="T76" s="18">
        <f>IF(S76="","",IFERROR(S76/(YEAR(TODAY())-2019),0))</f>
        <v/>
      </c>
      <c r="U76" s="7" t="n"/>
      <c r="V76" s="17">
        <f>IF(L76="","",IFERROR(VLOOKUP(L76,'Lists'!$A$2:$B$9,2,FALSE),""))</f>
        <v/>
      </c>
    </row>
    <row r="77">
      <c r="A77" s="12" t="n"/>
      <c r="B77" s="13" t="n"/>
      <c r="C77" s="13" t="n"/>
      <c r="D77" s="13" t="n"/>
      <c r="E77" s="13" t="n"/>
      <c r="F77" s="13" t="n"/>
      <c r="G77" s="7" t="n"/>
      <c r="H77" s="14" t="n"/>
      <c r="I77" s="14" t="n"/>
      <c r="J77" s="14" t="n"/>
      <c r="K77" s="12" t="n"/>
      <c r="L77" s="13" t="n"/>
      <c r="M77" s="14" t="n"/>
      <c r="N77" s="15" t="n"/>
      <c r="O77" s="15" t="n"/>
      <c r="P77" s="14" t="n"/>
      <c r="Q77" s="19">
        <f>IF(P77="","",P77-TODAY())</f>
        <v/>
      </c>
      <c r="R77" s="20">
        <f>IF(A77="","",IF(P77="","Not applicable",IF(P77&lt;TODAY(),"Overdue",IF(P77&lt;=TODAY()+90,"Due within 90 days","Current"))))</f>
        <v/>
      </c>
      <c r="S77" s="19">
        <f>IF(OR(N77="",O77=""),"",O77-N77+1)</f>
        <v/>
      </c>
      <c r="T77" s="21">
        <f>IF(S77="","",IFERROR(S77/(YEAR(TODAY())-2019),0))</f>
        <v/>
      </c>
      <c r="U77" s="7" t="n"/>
      <c r="V77" s="20">
        <f>IF(L77="","",IFERROR(VLOOKUP(L77,'Lists'!$A$2:$B$9,2,FALSE),""))</f>
        <v/>
      </c>
    </row>
    <row r="78">
      <c r="A78" s="12" t="n"/>
      <c r="B78" s="13" t="n"/>
      <c r="C78" s="13" t="n"/>
      <c r="D78" s="13" t="n"/>
      <c r="E78" s="13" t="n"/>
      <c r="F78" s="13" t="n"/>
      <c r="G78" s="7" t="n"/>
      <c r="H78" s="14" t="n"/>
      <c r="I78" s="14" t="n"/>
      <c r="J78" s="14" t="n"/>
      <c r="K78" s="12" t="n"/>
      <c r="L78" s="13" t="n"/>
      <c r="M78" s="14" t="n"/>
      <c r="N78" s="15" t="n"/>
      <c r="O78" s="15" t="n"/>
      <c r="P78" s="14" t="n"/>
      <c r="Q78" s="16">
        <f>IF(P78="","",P78-TODAY())</f>
        <v/>
      </c>
      <c r="R78" s="17">
        <f>IF(A78="","",IF(P78="","Not applicable",IF(P78&lt;TODAY(),"Overdue",IF(P78&lt;=TODAY()+90,"Due within 90 days","Current"))))</f>
        <v/>
      </c>
      <c r="S78" s="16">
        <f>IF(OR(N78="",O78=""),"",O78-N78+1)</f>
        <v/>
      </c>
      <c r="T78" s="18">
        <f>IF(S78="","",IFERROR(S78/(YEAR(TODAY())-2019),0))</f>
        <v/>
      </c>
      <c r="U78" s="7" t="n"/>
      <c r="V78" s="17">
        <f>IF(L78="","",IFERROR(VLOOKUP(L78,'Lists'!$A$2:$B$9,2,FALSE),""))</f>
        <v/>
      </c>
    </row>
    <row r="79">
      <c r="A79" s="12" t="n"/>
      <c r="B79" s="13" t="n"/>
      <c r="C79" s="13" t="n"/>
      <c r="D79" s="13" t="n"/>
      <c r="E79" s="13" t="n"/>
      <c r="F79" s="13" t="n"/>
      <c r="G79" s="7" t="n"/>
      <c r="H79" s="14" t="n"/>
      <c r="I79" s="14" t="n"/>
      <c r="J79" s="14" t="n"/>
      <c r="K79" s="12" t="n"/>
      <c r="L79" s="13" t="n"/>
      <c r="M79" s="14" t="n"/>
      <c r="N79" s="15" t="n"/>
      <c r="O79" s="15" t="n"/>
      <c r="P79" s="14" t="n"/>
      <c r="Q79" s="19">
        <f>IF(P79="","",P79-TODAY())</f>
        <v/>
      </c>
      <c r="R79" s="20">
        <f>IF(A79="","",IF(P79="","Not applicable",IF(P79&lt;TODAY(),"Overdue",IF(P79&lt;=TODAY()+90,"Due within 90 days","Current"))))</f>
        <v/>
      </c>
      <c r="S79" s="19">
        <f>IF(OR(N79="",O79=""),"",O79-N79+1)</f>
        <v/>
      </c>
      <c r="T79" s="21">
        <f>IF(S79="","",IFERROR(S79/(YEAR(TODAY())-2019),0))</f>
        <v/>
      </c>
      <c r="U79" s="7" t="n"/>
      <c r="V79" s="20">
        <f>IF(L79="","",IFERROR(VLOOKUP(L79,'Lists'!$A$2:$B$9,2,FALSE),""))</f>
        <v/>
      </c>
    </row>
    <row r="80">
      <c r="A80" s="12" t="n"/>
      <c r="B80" s="13" t="n"/>
      <c r="C80" s="13" t="n"/>
      <c r="D80" s="13" t="n"/>
      <c r="E80" s="13" t="n"/>
      <c r="F80" s="13" t="n"/>
      <c r="G80" s="7" t="n"/>
      <c r="H80" s="14" t="n"/>
      <c r="I80" s="14" t="n"/>
      <c r="J80" s="14" t="n"/>
      <c r="K80" s="12" t="n"/>
      <c r="L80" s="13" t="n"/>
      <c r="M80" s="14" t="n"/>
      <c r="N80" s="15" t="n"/>
      <c r="O80" s="15" t="n"/>
      <c r="P80" s="14" t="n"/>
      <c r="Q80" s="16">
        <f>IF(P80="","",P80-TODAY())</f>
        <v/>
      </c>
      <c r="R80" s="17">
        <f>IF(A80="","",IF(P80="","Not applicable",IF(P80&lt;TODAY(),"Overdue",IF(P80&lt;=TODAY()+90,"Due within 90 days","Current"))))</f>
        <v/>
      </c>
      <c r="S80" s="16">
        <f>IF(OR(N80="",O80=""),"",O80-N80+1)</f>
        <v/>
      </c>
      <c r="T80" s="18">
        <f>IF(S80="","",IFERROR(S80/(YEAR(TODAY())-2019),0))</f>
        <v/>
      </c>
      <c r="U80" s="7" t="n"/>
      <c r="V80" s="17">
        <f>IF(L80="","",IFERROR(VLOOKUP(L80,'Lists'!$A$2:$B$9,2,FALSE),""))</f>
        <v/>
      </c>
    </row>
    <row r="81">
      <c r="A81" s="12" t="n"/>
      <c r="B81" s="13" t="n"/>
      <c r="C81" s="13" t="n"/>
      <c r="D81" s="13" t="n"/>
      <c r="E81" s="13" t="n"/>
      <c r="F81" s="13" t="n"/>
      <c r="G81" s="7" t="n"/>
      <c r="H81" s="14" t="n"/>
      <c r="I81" s="14" t="n"/>
      <c r="J81" s="14" t="n"/>
      <c r="K81" s="12" t="n"/>
      <c r="L81" s="13" t="n"/>
      <c r="M81" s="14" t="n"/>
      <c r="N81" s="15" t="n"/>
      <c r="O81" s="15" t="n"/>
      <c r="P81" s="14" t="n"/>
      <c r="Q81" s="19">
        <f>IF(P81="","",P81-TODAY())</f>
        <v/>
      </c>
      <c r="R81" s="20">
        <f>IF(A81="","",IF(P81="","Not applicable",IF(P81&lt;TODAY(),"Overdue",IF(P81&lt;=TODAY()+90,"Due within 90 days","Current"))))</f>
        <v/>
      </c>
      <c r="S81" s="19">
        <f>IF(OR(N81="",O81=""),"",O81-N81+1)</f>
        <v/>
      </c>
      <c r="T81" s="21">
        <f>IF(S81="","",IFERROR(S81/(YEAR(TODAY())-2019),0))</f>
        <v/>
      </c>
      <c r="U81" s="7" t="n"/>
      <c r="V81" s="20">
        <f>IF(L81="","",IFERROR(VLOOKUP(L81,'Lists'!$A$2:$B$9,2,FALSE),""))</f>
        <v/>
      </c>
    </row>
    <row r="82">
      <c r="A82" s="12" t="n"/>
      <c r="B82" s="13" t="n"/>
      <c r="C82" s="13" t="n"/>
      <c r="D82" s="13" t="n"/>
      <c r="E82" s="13" t="n"/>
      <c r="F82" s="13" t="n"/>
      <c r="G82" s="7" t="n"/>
      <c r="H82" s="14" t="n"/>
      <c r="I82" s="14" t="n"/>
      <c r="J82" s="14" t="n"/>
      <c r="K82" s="12" t="n"/>
      <c r="L82" s="13" t="n"/>
      <c r="M82" s="14" t="n"/>
      <c r="N82" s="15" t="n"/>
      <c r="O82" s="15" t="n"/>
      <c r="P82" s="14" t="n"/>
      <c r="Q82" s="16">
        <f>IF(P82="","",P82-TODAY())</f>
        <v/>
      </c>
      <c r="R82" s="17">
        <f>IF(A82="","",IF(P82="","Not applicable",IF(P82&lt;TODAY(),"Overdue",IF(P82&lt;=TODAY()+90,"Due within 90 days","Current"))))</f>
        <v/>
      </c>
      <c r="S82" s="16">
        <f>IF(OR(N82="",O82=""),"",O82-N82+1)</f>
        <v/>
      </c>
      <c r="T82" s="18">
        <f>IF(S82="","",IFERROR(S82/(YEAR(TODAY())-2019),0))</f>
        <v/>
      </c>
      <c r="U82" s="7" t="n"/>
      <c r="V82" s="17">
        <f>IF(L82="","",IFERROR(VLOOKUP(L82,'Lists'!$A$2:$B$9,2,FALSE),""))</f>
        <v/>
      </c>
    </row>
    <row r="83">
      <c r="A83" s="12" t="n"/>
      <c r="B83" s="13" t="n"/>
      <c r="C83" s="13" t="n"/>
      <c r="D83" s="13" t="n"/>
      <c r="E83" s="13" t="n"/>
      <c r="F83" s="13" t="n"/>
      <c r="G83" s="7" t="n"/>
      <c r="H83" s="14" t="n"/>
      <c r="I83" s="14" t="n"/>
      <c r="J83" s="14" t="n"/>
      <c r="K83" s="12" t="n"/>
      <c r="L83" s="13" t="n"/>
      <c r="M83" s="14" t="n"/>
      <c r="N83" s="15" t="n"/>
      <c r="O83" s="15" t="n"/>
      <c r="P83" s="14" t="n"/>
      <c r="Q83" s="19">
        <f>IF(P83="","",P83-TODAY())</f>
        <v/>
      </c>
      <c r="R83" s="20">
        <f>IF(A83="","",IF(P83="","Not applicable",IF(P83&lt;TODAY(),"Overdue",IF(P83&lt;=TODAY()+90,"Due within 90 days","Current"))))</f>
        <v/>
      </c>
      <c r="S83" s="19">
        <f>IF(OR(N83="",O83=""),"",O83-N83+1)</f>
        <v/>
      </c>
      <c r="T83" s="21">
        <f>IF(S83="","",IFERROR(S83/(YEAR(TODAY())-2019),0))</f>
        <v/>
      </c>
      <c r="U83" s="7" t="n"/>
      <c r="V83" s="20">
        <f>IF(L83="","",IFERROR(VLOOKUP(L83,'Lists'!$A$2:$B$9,2,FALSE),""))</f>
        <v/>
      </c>
    </row>
    <row r="84">
      <c r="A84" s="12" t="n"/>
      <c r="B84" s="13" t="n"/>
      <c r="C84" s="13" t="n"/>
      <c r="D84" s="13" t="n"/>
      <c r="E84" s="13" t="n"/>
      <c r="F84" s="13" t="n"/>
      <c r="G84" s="7" t="n"/>
      <c r="H84" s="14" t="n"/>
      <c r="I84" s="14" t="n"/>
      <c r="J84" s="14" t="n"/>
      <c r="K84" s="12" t="n"/>
      <c r="L84" s="13" t="n"/>
      <c r="M84" s="14" t="n"/>
      <c r="N84" s="15" t="n"/>
      <c r="O84" s="15" t="n"/>
      <c r="P84" s="14" t="n"/>
      <c r="Q84" s="16">
        <f>IF(P84="","",P84-TODAY())</f>
        <v/>
      </c>
      <c r="R84" s="17">
        <f>IF(A84="","",IF(P84="","Not applicable",IF(P84&lt;TODAY(),"Overdue",IF(P84&lt;=TODAY()+90,"Due within 90 days","Current"))))</f>
        <v/>
      </c>
      <c r="S84" s="16">
        <f>IF(OR(N84="",O84=""),"",O84-N84+1)</f>
        <v/>
      </c>
      <c r="T84" s="18">
        <f>IF(S84="","",IFERROR(S84/(YEAR(TODAY())-2019),0))</f>
        <v/>
      </c>
      <c r="U84" s="7" t="n"/>
      <c r="V84" s="17">
        <f>IF(L84="","",IFERROR(VLOOKUP(L84,'Lists'!$A$2:$B$9,2,FALSE),""))</f>
        <v/>
      </c>
    </row>
    <row r="85">
      <c r="A85" s="12" t="n"/>
      <c r="B85" s="13" t="n"/>
      <c r="C85" s="13" t="n"/>
      <c r="D85" s="13" t="n"/>
      <c r="E85" s="13" t="n"/>
      <c r="F85" s="13" t="n"/>
      <c r="G85" s="7" t="n"/>
      <c r="H85" s="14" t="n"/>
      <c r="I85" s="14" t="n"/>
      <c r="J85" s="14" t="n"/>
      <c r="K85" s="12" t="n"/>
      <c r="L85" s="13" t="n"/>
      <c r="M85" s="14" t="n"/>
      <c r="N85" s="15" t="n"/>
      <c r="O85" s="15" t="n"/>
      <c r="P85" s="14" t="n"/>
      <c r="Q85" s="19">
        <f>IF(P85="","",P85-TODAY())</f>
        <v/>
      </c>
      <c r="R85" s="20">
        <f>IF(A85="","",IF(P85="","Not applicable",IF(P85&lt;TODAY(),"Overdue",IF(P85&lt;=TODAY()+90,"Due within 90 days","Current"))))</f>
        <v/>
      </c>
      <c r="S85" s="19">
        <f>IF(OR(N85="",O85=""),"",O85-N85+1)</f>
        <v/>
      </c>
      <c r="T85" s="21">
        <f>IF(S85="","",IFERROR(S85/(YEAR(TODAY())-2019),0))</f>
        <v/>
      </c>
      <c r="U85" s="7" t="n"/>
      <c r="V85" s="20">
        <f>IF(L85="","",IFERROR(VLOOKUP(L85,'Lists'!$A$2:$B$9,2,FALSE),""))</f>
        <v/>
      </c>
    </row>
    <row r="86">
      <c r="A86" s="12" t="n"/>
      <c r="B86" s="13" t="n"/>
      <c r="C86" s="13" t="n"/>
      <c r="D86" s="13" t="n"/>
      <c r="E86" s="13" t="n"/>
      <c r="F86" s="13" t="n"/>
      <c r="G86" s="7" t="n"/>
      <c r="H86" s="14" t="n"/>
      <c r="I86" s="14" t="n"/>
      <c r="J86" s="14" t="n"/>
      <c r="K86" s="12" t="n"/>
      <c r="L86" s="13" t="n"/>
      <c r="M86" s="14" t="n"/>
      <c r="N86" s="15" t="n"/>
      <c r="O86" s="15" t="n"/>
      <c r="P86" s="14" t="n"/>
      <c r="Q86" s="16">
        <f>IF(P86="","",P86-TODAY())</f>
        <v/>
      </c>
      <c r="R86" s="17">
        <f>IF(A86="","",IF(P86="","Not applicable",IF(P86&lt;TODAY(),"Overdue",IF(P86&lt;=TODAY()+90,"Due within 90 days","Current"))))</f>
        <v/>
      </c>
      <c r="S86" s="16">
        <f>IF(OR(N86="",O86=""),"",O86-N86+1)</f>
        <v/>
      </c>
      <c r="T86" s="18">
        <f>IF(S86="","",IFERROR(S86/(YEAR(TODAY())-2019),0))</f>
        <v/>
      </c>
      <c r="U86" s="7" t="n"/>
      <c r="V86" s="17">
        <f>IF(L86="","",IFERROR(VLOOKUP(L86,'Lists'!$A$2:$B$9,2,FALSE),""))</f>
        <v/>
      </c>
    </row>
    <row r="87">
      <c r="A87" s="12" t="n"/>
      <c r="B87" s="13" t="n"/>
      <c r="C87" s="13" t="n"/>
      <c r="D87" s="13" t="n"/>
      <c r="E87" s="13" t="n"/>
      <c r="F87" s="13" t="n"/>
      <c r="G87" s="7" t="n"/>
      <c r="H87" s="14" t="n"/>
      <c r="I87" s="14" t="n"/>
      <c r="J87" s="14" t="n"/>
      <c r="K87" s="12" t="n"/>
      <c r="L87" s="13" t="n"/>
      <c r="M87" s="14" t="n"/>
      <c r="N87" s="15" t="n"/>
      <c r="O87" s="15" t="n"/>
      <c r="P87" s="14" t="n"/>
      <c r="Q87" s="19">
        <f>IF(P87="","",P87-TODAY())</f>
        <v/>
      </c>
      <c r="R87" s="20">
        <f>IF(A87="","",IF(P87="","Not applicable",IF(P87&lt;TODAY(),"Overdue",IF(P87&lt;=TODAY()+90,"Due within 90 days","Current"))))</f>
        <v/>
      </c>
      <c r="S87" s="19">
        <f>IF(OR(N87="",O87=""),"",O87-N87+1)</f>
        <v/>
      </c>
      <c r="T87" s="21">
        <f>IF(S87="","",IFERROR(S87/(YEAR(TODAY())-2019),0))</f>
        <v/>
      </c>
      <c r="U87" s="7" t="n"/>
      <c r="V87" s="20">
        <f>IF(L87="","",IFERROR(VLOOKUP(L87,'Lists'!$A$2:$B$9,2,FALSE),""))</f>
        <v/>
      </c>
    </row>
    <row r="88">
      <c r="A88" s="12" t="n"/>
      <c r="B88" s="13" t="n"/>
      <c r="C88" s="13" t="n"/>
      <c r="D88" s="13" t="n"/>
      <c r="E88" s="13" t="n"/>
      <c r="F88" s="13" t="n"/>
      <c r="G88" s="7" t="n"/>
      <c r="H88" s="14" t="n"/>
      <c r="I88" s="14" t="n"/>
      <c r="J88" s="14" t="n"/>
      <c r="K88" s="12" t="n"/>
      <c r="L88" s="13" t="n"/>
      <c r="M88" s="14" t="n"/>
      <c r="N88" s="15" t="n"/>
      <c r="O88" s="15" t="n"/>
      <c r="P88" s="14" t="n"/>
      <c r="Q88" s="16">
        <f>IF(P88="","",P88-TODAY())</f>
        <v/>
      </c>
      <c r="R88" s="17">
        <f>IF(A88="","",IF(P88="","Not applicable",IF(P88&lt;TODAY(),"Overdue",IF(P88&lt;=TODAY()+90,"Due within 90 days","Current"))))</f>
        <v/>
      </c>
      <c r="S88" s="16">
        <f>IF(OR(N88="",O88=""),"",O88-N88+1)</f>
        <v/>
      </c>
      <c r="T88" s="18">
        <f>IF(S88="","",IFERROR(S88/(YEAR(TODAY())-2019),0))</f>
        <v/>
      </c>
      <c r="U88" s="7" t="n"/>
      <c r="V88" s="17">
        <f>IF(L88="","",IFERROR(VLOOKUP(L88,'Lists'!$A$2:$B$9,2,FALSE),""))</f>
        <v/>
      </c>
    </row>
    <row r="89">
      <c r="A89" s="12" t="n"/>
      <c r="B89" s="13" t="n"/>
      <c r="C89" s="13" t="n"/>
      <c r="D89" s="13" t="n"/>
      <c r="E89" s="13" t="n"/>
      <c r="F89" s="13" t="n"/>
      <c r="G89" s="7" t="n"/>
      <c r="H89" s="14" t="n"/>
      <c r="I89" s="14" t="n"/>
      <c r="J89" s="14" t="n"/>
      <c r="K89" s="12" t="n"/>
      <c r="L89" s="13" t="n"/>
      <c r="M89" s="14" t="n"/>
      <c r="N89" s="15" t="n"/>
      <c r="O89" s="15" t="n"/>
      <c r="P89" s="14" t="n"/>
      <c r="Q89" s="19">
        <f>IF(P89="","",P89-TODAY())</f>
        <v/>
      </c>
      <c r="R89" s="20">
        <f>IF(A89="","",IF(P89="","Not applicable",IF(P89&lt;TODAY(),"Overdue",IF(P89&lt;=TODAY()+90,"Due within 90 days","Current"))))</f>
        <v/>
      </c>
      <c r="S89" s="19">
        <f>IF(OR(N89="",O89=""),"",O89-N89+1)</f>
        <v/>
      </c>
      <c r="T89" s="21">
        <f>IF(S89="","",IFERROR(S89/(YEAR(TODAY())-2019),0))</f>
        <v/>
      </c>
      <c r="U89" s="7" t="n"/>
      <c r="V89" s="20">
        <f>IF(L89="","",IFERROR(VLOOKUP(L89,'Lists'!$A$2:$B$9,2,FALSE),""))</f>
        <v/>
      </c>
    </row>
    <row r="90">
      <c r="A90" s="12" t="n"/>
      <c r="B90" s="13" t="n"/>
      <c r="C90" s="13" t="n"/>
      <c r="D90" s="13" t="n"/>
      <c r="E90" s="13" t="n"/>
      <c r="F90" s="13" t="n"/>
      <c r="G90" s="7" t="n"/>
      <c r="H90" s="14" t="n"/>
      <c r="I90" s="14" t="n"/>
      <c r="J90" s="14" t="n"/>
      <c r="K90" s="12" t="n"/>
      <c r="L90" s="13" t="n"/>
      <c r="M90" s="14" t="n"/>
      <c r="N90" s="15" t="n"/>
      <c r="O90" s="15" t="n"/>
      <c r="P90" s="14" t="n"/>
      <c r="Q90" s="16">
        <f>IF(P90="","",P90-TODAY())</f>
        <v/>
      </c>
      <c r="R90" s="17">
        <f>IF(A90="","",IF(P90="","Not applicable",IF(P90&lt;TODAY(),"Overdue",IF(P90&lt;=TODAY()+90,"Due within 90 days","Current"))))</f>
        <v/>
      </c>
      <c r="S90" s="16">
        <f>IF(OR(N90="",O90=""),"",O90-N90+1)</f>
        <v/>
      </c>
      <c r="T90" s="18">
        <f>IF(S90="","",IFERROR(S90/(YEAR(TODAY())-2019),0))</f>
        <v/>
      </c>
      <c r="U90" s="7" t="n"/>
      <c r="V90" s="17">
        <f>IF(L90="","",IFERROR(VLOOKUP(L90,'Lists'!$A$2:$B$9,2,FALSE),""))</f>
        <v/>
      </c>
    </row>
    <row r="91">
      <c r="A91" s="12" t="n"/>
      <c r="B91" s="13" t="n"/>
      <c r="C91" s="13" t="n"/>
      <c r="D91" s="13" t="n"/>
      <c r="E91" s="13" t="n"/>
      <c r="F91" s="13" t="n"/>
      <c r="G91" s="7" t="n"/>
      <c r="H91" s="14" t="n"/>
      <c r="I91" s="14" t="n"/>
      <c r="J91" s="14" t="n"/>
      <c r="K91" s="12" t="n"/>
      <c r="L91" s="13" t="n"/>
      <c r="M91" s="14" t="n"/>
      <c r="N91" s="15" t="n"/>
      <c r="O91" s="15" t="n"/>
      <c r="P91" s="14" t="n"/>
      <c r="Q91" s="19">
        <f>IF(P91="","",P91-TODAY())</f>
        <v/>
      </c>
      <c r="R91" s="20">
        <f>IF(A91="","",IF(P91="","Not applicable",IF(P91&lt;TODAY(),"Overdue",IF(P91&lt;=TODAY()+90,"Due within 90 days","Current"))))</f>
        <v/>
      </c>
      <c r="S91" s="19">
        <f>IF(OR(N91="",O91=""),"",O91-N91+1)</f>
        <v/>
      </c>
      <c r="T91" s="21">
        <f>IF(S91="","",IFERROR(S91/(YEAR(TODAY())-2019),0))</f>
        <v/>
      </c>
      <c r="U91" s="7" t="n"/>
      <c r="V91" s="20">
        <f>IF(L91="","",IFERROR(VLOOKUP(L91,'Lists'!$A$2:$B$9,2,FALSE),""))</f>
        <v/>
      </c>
    </row>
    <row r="92">
      <c r="A92" s="12" t="n"/>
      <c r="B92" s="13" t="n"/>
      <c r="C92" s="13" t="n"/>
      <c r="D92" s="13" t="n"/>
      <c r="E92" s="13" t="n"/>
      <c r="F92" s="13" t="n"/>
      <c r="G92" s="7" t="n"/>
      <c r="H92" s="14" t="n"/>
      <c r="I92" s="14" t="n"/>
      <c r="J92" s="14" t="n"/>
      <c r="K92" s="12" t="n"/>
      <c r="L92" s="13" t="n"/>
      <c r="M92" s="14" t="n"/>
      <c r="N92" s="15" t="n"/>
      <c r="O92" s="15" t="n"/>
      <c r="P92" s="14" t="n"/>
      <c r="Q92" s="16">
        <f>IF(P92="","",P92-TODAY())</f>
        <v/>
      </c>
      <c r="R92" s="17">
        <f>IF(A92="","",IF(P92="","Not applicable",IF(P92&lt;TODAY(),"Overdue",IF(P92&lt;=TODAY()+90,"Due within 90 days","Current"))))</f>
        <v/>
      </c>
      <c r="S92" s="16">
        <f>IF(OR(N92="",O92=""),"",O92-N92+1)</f>
        <v/>
      </c>
      <c r="T92" s="18">
        <f>IF(S92="","",IFERROR(S92/(YEAR(TODAY())-2019),0))</f>
        <v/>
      </c>
      <c r="U92" s="7" t="n"/>
      <c r="V92" s="17">
        <f>IF(L92="","",IFERROR(VLOOKUP(L92,'Lists'!$A$2:$B$9,2,FALSE),""))</f>
        <v/>
      </c>
    </row>
    <row r="93">
      <c r="A93" s="12" t="n"/>
      <c r="B93" s="13" t="n"/>
      <c r="C93" s="13" t="n"/>
      <c r="D93" s="13" t="n"/>
      <c r="E93" s="13" t="n"/>
      <c r="F93" s="13" t="n"/>
      <c r="G93" s="7" t="n"/>
      <c r="H93" s="14" t="n"/>
      <c r="I93" s="14" t="n"/>
      <c r="J93" s="14" t="n"/>
      <c r="K93" s="12" t="n"/>
      <c r="L93" s="13" t="n"/>
      <c r="M93" s="14" t="n"/>
      <c r="N93" s="15" t="n"/>
      <c r="O93" s="15" t="n"/>
      <c r="P93" s="14" t="n"/>
      <c r="Q93" s="19">
        <f>IF(P93="","",P93-TODAY())</f>
        <v/>
      </c>
      <c r="R93" s="20">
        <f>IF(A93="","",IF(P93="","Not applicable",IF(P93&lt;TODAY(),"Overdue",IF(P93&lt;=TODAY()+90,"Due within 90 days","Current"))))</f>
        <v/>
      </c>
      <c r="S93" s="19">
        <f>IF(OR(N93="",O93=""),"",O93-N93+1)</f>
        <v/>
      </c>
      <c r="T93" s="21">
        <f>IF(S93="","",IFERROR(S93/(YEAR(TODAY())-2019),0))</f>
        <v/>
      </c>
      <c r="U93" s="7" t="n"/>
      <c r="V93" s="20">
        <f>IF(L93="","",IFERROR(VLOOKUP(L93,'Lists'!$A$2:$B$9,2,FALSE),""))</f>
        <v/>
      </c>
    </row>
    <row r="94">
      <c r="A94" s="12" t="n"/>
      <c r="B94" s="13" t="n"/>
      <c r="C94" s="13" t="n"/>
      <c r="D94" s="13" t="n"/>
      <c r="E94" s="13" t="n"/>
      <c r="F94" s="13" t="n"/>
      <c r="G94" s="7" t="n"/>
      <c r="H94" s="14" t="n"/>
      <c r="I94" s="14" t="n"/>
      <c r="J94" s="14" t="n"/>
      <c r="K94" s="12" t="n"/>
      <c r="L94" s="13" t="n"/>
      <c r="M94" s="14" t="n"/>
      <c r="N94" s="15" t="n"/>
      <c r="O94" s="15" t="n"/>
      <c r="P94" s="14" t="n"/>
      <c r="Q94" s="16">
        <f>IF(P94="","",P94-TODAY())</f>
        <v/>
      </c>
      <c r="R94" s="17">
        <f>IF(A94="","",IF(P94="","Not applicable",IF(P94&lt;TODAY(),"Overdue",IF(P94&lt;=TODAY()+90,"Due within 90 days","Current"))))</f>
        <v/>
      </c>
      <c r="S94" s="16">
        <f>IF(OR(N94="",O94=""),"",O94-N94+1)</f>
        <v/>
      </c>
      <c r="T94" s="18">
        <f>IF(S94="","",IFERROR(S94/(YEAR(TODAY())-2019),0))</f>
        <v/>
      </c>
      <c r="U94" s="7" t="n"/>
      <c r="V94" s="17">
        <f>IF(L94="","",IFERROR(VLOOKUP(L94,'Lists'!$A$2:$B$9,2,FALSE),""))</f>
        <v/>
      </c>
    </row>
    <row r="95">
      <c r="A95" s="12" t="n"/>
      <c r="B95" s="13" t="n"/>
      <c r="C95" s="13" t="n"/>
      <c r="D95" s="13" t="n"/>
      <c r="E95" s="13" t="n"/>
      <c r="F95" s="13" t="n"/>
      <c r="G95" s="7" t="n"/>
      <c r="H95" s="14" t="n"/>
      <c r="I95" s="14" t="n"/>
      <c r="J95" s="14" t="n"/>
      <c r="K95" s="12" t="n"/>
      <c r="L95" s="13" t="n"/>
      <c r="M95" s="14" t="n"/>
      <c r="N95" s="15" t="n"/>
      <c r="O95" s="15" t="n"/>
      <c r="P95" s="14" t="n"/>
      <c r="Q95" s="19">
        <f>IF(P95="","",P95-TODAY())</f>
        <v/>
      </c>
      <c r="R95" s="20">
        <f>IF(A95="","",IF(P95="","Not applicable",IF(P95&lt;TODAY(),"Overdue",IF(P95&lt;=TODAY()+90,"Due within 90 days","Current"))))</f>
        <v/>
      </c>
      <c r="S95" s="19">
        <f>IF(OR(N95="",O95=""),"",O95-N95+1)</f>
        <v/>
      </c>
      <c r="T95" s="21">
        <f>IF(S95="","",IFERROR(S95/(YEAR(TODAY())-2019),0))</f>
        <v/>
      </c>
      <c r="U95" s="7" t="n"/>
      <c r="V95" s="20">
        <f>IF(L95="","",IFERROR(VLOOKUP(L95,'Lists'!$A$2:$B$9,2,FALSE),""))</f>
        <v/>
      </c>
    </row>
    <row r="96">
      <c r="A96" s="12" t="n"/>
      <c r="B96" s="13" t="n"/>
      <c r="C96" s="13" t="n"/>
      <c r="D96" s="13" t="n"/>
      <c r="E96" s="13" t="n"/>
      <c r="F96" s="13" t="n"/>
      <c r="G96" s="7" t="n"/>
      <c r="H96" s="14" t="n"/>
      <c r="I96" s="14" t="n"/>
      <c r="J96" s="14" t="n"/>
      <c r="K96" s="12" t="n"/>
      <c r="L96" s="13" t="n"/>
      <c r="M96" s="14" t="n"/>
      <c r="N96" s="15" t="n"/>
      <c r="O96" s="15" t="n"/>
      <c r="P96" s="14" t="n"/>
      <c r="Q96" s="16">
        <f>IF(P96="","",P96-TODAY())</f>
        <v/>
      </c>
      <c r="R96" s="17">
        <f>IF(A96="","",IF(P96="","Not applicable",IF(P96&lt;TODAY(),"Overdue",IF(P96&lt;=TODAY()+90,"Due within 90 days","Current"))))</f>
        <v/>
      </c>
      <c r="S96" s="16">
        <f>IF(OR(N96="",O96=""),"",O96-N96+1)</f>
        <v/>
      </c>
      <c r="T96" s="18">
        <f>IF(S96="","",IFERROR(S96/(YEAR(TODAY())-2019),0))</f>
        <v/>
      </c>
      <c r="U96" s="7" t="n"/>
      <c r="V96" s="17">
        <f>IF(L96="","",IFERROR(VLOOKUP(L96,'Lists'!$A$2:$B$9,2,FALSE),""))</f>
        <v/>
      </c>
    </row>
    <row r="97">
      <c r="A97" s="12" t="n"/>
      <c r="B97" s="13" t="n"/>
      <c r="C97" s="13" t="n"/>
      <c r="D97" s="13" t="n"/>
      <c r="E97" s="13" t="n"/>
      <c r="F97" s="13" t="n"/>
      <c r="G97" s="7" t="n"/>
      <c r="H97" s="14" t="n"/>
      <c r="I97" s="14" t="n"/>
      <c r="J97" s="14" t="n"/>
      <c r="K97" s="12" t="n"/>
      <c r="L97" s="13" t="n"/>
      <c r="M97" s="14" t="n"/>
      <c r="N97" s="15" t="n"/>
      <c r="O97" s="15" t="n"/>
      <c r="P97" s="14" t="n"/>
      <c r="Q97" s="19">
        <f>IF(P97="","",P97-TODAY())</f>
        <v/>
      </c>
      <c r="R97" s="20">
        <f>IF(A97="","",IF(P97="","Not applicable",IF(P97&lt;TODAY(),"Overdue",IF(P97&lt;=TODAY()+90,"Due within 90 days","Current"))))</f>
        <v/>
      </c>
      <c r="S97" s="19">
        <f>IF(OR(N97="",O97=""),"",O97-N97+1)</f>
        <v/>
      </c>
      <c r="T97" s="21">
        <f>IF(S97="","",IFERROR(S97/(YEAR(TODAY())-2019),0))</f>
        <v/>
      </c>
      <c r="U97" s="7" t="n"/>
      <c r="V97" s="20">
        <f>IF(L97="","",IFERROR(VLOOKUP(L97,'Lists'!$A$2:$B$9,2,FALSE),""))</f>
        <v/>
      </c>
    </row>
    <row r="98">
      <c r="A98" s="12" t="n"/>
      <c r="B98" s="13" t="n"/>
      <c r="C98" s="13" t="n"/>
      <c r="D98" s="13" t="n"/>
      <c r="E98" s="13" t="n"/>
      <c r="F98" s="13" t="n"/>
      <c r="G98" s="7" t="n"/>
      <c r="H98" s="14" t="n"/>
      <c r="I98" s="14" t="n"/>
      <c r="J98" s="14" t="n"/>
      <c r="K98" s="12" t="n"/>
      <c r="L98" s="13" t="n"/>
      <c r="M98" s="14" t="n"/>
      <c r="N98" s="15" t="n"/>
      <c r="O98" s="15" t="n"/>
      <c r="P98" s="14" t="n"/>
      <c r="Q98" s="16">
        <f>IF(P98="","",P98-TODAY())</f>
        <v/>
      </c>
      <c r="R98" s="17">
        <f>IF(A98="","",IF(P98="","Not applicable",IF(P98&lt;TODAY(),"Overdue",IF(P98&lt;=TODAY()+90,"Due within 90 days","Current"))))</f>
        <v/>
      </c>
      <c r="S98" s="16">
        <f>IF(OR(N98="",O98=""),"",O98-N98+1)</f>
        <v/>
      </c>
      <c r="T98" s="18">
        <f>IF(S98="","",IFERROR(S98/(YEAR(TODAY())-2019),0))</f>
        <v/>
      </c>
      <c r="U98" s="7" t="n"/>
      <c r="V98" s="17">
        <f>IF(L98="","",IFERROR(VLOOKUP(L98,'Lists'!$A$2:$B$9,2,FALSE),""))</f>
        <v/>
      </c>
    </row>
    <row r="99">
      <c r="A99" s="12" t="n"/>
      <c r="B99" s="13" t="n"/>
      <c r="C99" s="13" t="n"/>
      <c r="D99" s="13" t="n"/>
      <c r="E99" s="13" t="n"/>
      <c r="F99" s="13" t="n"/>
      <c r="G99" s="7" t="n"/>
      <c r="H99" s="14" t="n"/>
      <c r="I99" s="14" t="n"/>
      <c r="J99" s="14" t="n"/>
      <c r="K99" s="12" t="n"/>
      <c r="L99" s="13" t="n"/>
      <c r="M99" s="14" t="n"/>
      <c r="N99" s="15" t="n"/>
      <c r="O99" s="15" t="n"/>
      <c r="P99" s="14" t="n"/>
      <c r="Q99" s="19">
        <f>IF(P99="","",P99-TODAY())</f>
        <v/>
      </c>
      <c r="R99" s="20">
        <f>IF(A99="","",IF(P99="","Not applicable",IF(P99&lt;TODAY(),"Overdue",IF(P99&lt;=TODAY()+90,"Due within 90 days","Current"))))</f>
        <v/>
      </c>
      <c r="S99" s="19">
        <f>IF(OR(N99="",O99=""),"",O99-N99+1)</f>
        <v/>
      </c>
      <c r="T99" s="21">
        <f>IF(S99="","",IFERROR(S99/(YEAR(TODAY())-2019),0))</f>
        <v/>
      </c>
      <c r="U99" s="7" t="n"/>
      <c r="V99" s="20">
        <f>IF(L99="","",IFERROR(VLOOKUP(L99,'Lists'!$A$2:$B$9,2,FALSE),""))</f>
        <v/>
      </c>
    </row>
    <row r="100">
      <c r="A100" s="12" t="n"/>
      <c r="B100" s="13" t="n"/>
      <c r="C100" s="13" t="n"/>
      <c r="D100" s="13" t="n"/>
      <c r="E100" s="13" t="n"/>
      <c r="F100" s="13" t="n"/>
      <c r="G100" s="7" t="n"/>
      <c r="H100" s="14" t="n"/>
      <c r="I100" s="14" t="n"/>
      <c r="J100" s="14" t="n"/>
      <c r="K100" s="12" t="n"/>
      <c r="L100" s="13" t="n"/>
      <c r="M100" s="14" t="n"/>
      <c r="N100" s="15" t="n"/>
      <c r="O100" s="15" t="n"/>
      <c r="P100" s="14" t="n"/>
      <c r="Q100" s="16">
        <f>IF(P100="","",P100-TODAY())</f>
        <v/>
      </c>
      <c r="R100" s="17">
        <f>IF(A100="","",IF(P100="","Not applicable",IF(P100&lt;TODAY(),"Overdue",IF(P100&lt;=TODAY()+90,"Due within 90 days","Current"))))</f>
        <v/>
      </c>
      <c r="S100" s="16">
        <f>IF(OR(N100="",O100=""),"",O100-N100+1)</f>
        <v/>
      </c>
      <c r="T100" s="18">
        <f>IF(S100="","",IFERROR(S100/(YEAR(TODAY())-2019),0))</f>
        <v/>
      </c>
      <c r="U100" s="7" t="n"/>
      <c r="V100" s="17">
        <f>IF(L100="","",IFERROR(VLOOKUP(L100,'Lists'!$A$2:$B$9,2,FALSE),""))</f>
        <v/>
      </c>
    </row>
    <row r="101">
      <c r="A101" s="12" t="n"/>
      <c r="B101" s="13" t="n"/>
      <c r="C101" s="13" t="n"/>
      <c r="D101" s="13" t="n"/>
      <c r="E101" s="13" t="n"/>
      <c r="F101" s="13" t="n"/>
      <c r="G101" s="7" t="n"/>
      <c r="H101" s="14" t="n"/>
      <c r="I101" s="14" t="n"/>
      <c r="J101" s="14" t="n"/>
      <c r="K101" s="12" t="n"/>
      <c r="L101" s="13" t="n"/>
      <c r="M101" s="14" t="n"/>
      <c r="N101" s="15" t="n"/>
      <c r="O101" s="15" t="n"/>
      <c r="P101" s="14" t="n"/>
      <c r="Q101" s="19">
        <f>IF(P101="","",P101-TODAY())</f>
        <v/>
      </c>
      <c r="R101" s="20">
        <f>IF(A101="","",IF(P101="","Not applicable",IF(P101&lt;TODAY(),"Overdue",IF(P101&lt;=TODAY()+90,"Due within 90 days","Current"))))</f>
        <v/>
      </c>
      <c r="S101" s="19">
        <f>IF(OR(N101="",O101=""),"",O101-N101+1)</f>
        <v/>
      </c>
      <c r="T101" s="21">
        <f>IF(S101="","",IFERROR(S101/(YEAR(TODAY())-2019),0))</f>
        <v/>
      </c>
      <c r="U101" s="7" t="n"/>
      <c r="V101" s="20">
        <f>IF(L101="","",IFERROR(VLOOKUP(L101,'Lists'!$A$2:$B$9,2,FALSE),""))</f>
        <v/>
      </c>
    </row>
  </sheetData>
  <conditionalFormatting sqref="R2:R101">
    <cfRule type="expression" priority="1" dxfId="0" stopIfTrue="1">
      <formula>$R2="Overdue"</formula>
    </cfRule>
    <cfRule type="expression" priority="2" dxfId="1" stopIfTrue="1">
      <formula>$R2="Due within 90 days"</formula>
    </cfRule>
    <cfRule type="expression" priority="3" dxfId="2" stopIfTrue="1">
      <formula>$R2="Current"</formula>
    </cfRule>
  </conditionalFormatting>
  <conditionalFormatting sqref="L2:L101">
    <cfRule type="expression" priority="4" dxfId="2" stopIfTrue="1">
      <formula>$L2="Approved"</formula>
    </cfRule>
  </conditionalFormatting>
  <conditionalFormatting sqref="I2:I101">
    <cfRule type="expression" priority="5" dxfId="3" stopIfTrue="1">
      <formula>AND($L2="Awaiting medical form",$I2="")</formula>
    </cfRule>
  </conditionalFormatting>
  <dataValidations count="4">
    <dataValidation sqref="D2:D101" showErrorMessage="1" showInputMessage="1" allowBlank="1" type="list">
      <formula1>'Lists'!$E$2:$E$14</formula1>
    </dataValidation>
    <dataValidation sqref="E2:E101" showErrorMessage="1" showInputMessage="1" allowBlank="1" type="list">
      <formula1>'Lists'!$D$2:$D$4</formula1>
    </dataValidation>
    <dataValidation sqref="F2:F101" showErrorMessage="1" showInputMessage="1" allowBlank="1" type="list">
      <formula1>'Lists'!$C$2:$C$4</formula1>
    </dataValidation>
    <dataValidation sqref="L2:L101" showErrorMessage="1" showInputMessage="1" allowBlank="1" type="list">
      <formula1>'Lists'!$A$2:$A$9</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V112"/>
  <sheetViews>
    <sheetView showGridLines="0" workbookViewId="0">
      <pane ySplit="11" topLeftCell="A12" activePane="bottomLeft" state="frozen"/>
      <selection pane="bottomLeft" activeCell="A1" sqref="A1"/>
    </sheetView>
  </sheetViews>
  <sheetFormatPr baseColWidth="8" defaultRowHeight="15"/>
  <cols>
    <col width="25" customWidth="1" min="1" max="1"/>
    <col width="12" customWidth="1" min="2" max="2"/>
    <col width="25" customWidth="1" min="3" max="3"/>
    <col width="23" customWidth="1" min="4" max="4"/>
    <col width="12" customWidth="1" min="5" max="5"/>
    <col width="4" customWidth="1" min="6" max="6"/>
    <col width="23" customWidth="1" min="7" max="7"/>
    <col width="12" customWidth="1" min="8" max="8"/>
    <col width="4" customWidth="1" min="9" max="9"/>
    <col width="4" customWidth="1" min="10" max="10"/>
    <col width="4" customWidth="1" min="11" max="11"/>
    <col width="22" customWidth="1" min="12" max="12"/>
    <col width="19" customWidth="1" min="13" max="13"/>
    <col width="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s>
  <sheetData>
    <row r="1" ht="28" customHeight="1">
      <c r="A1" s="1" t="inlineStr">
        <is>
          <t>DTC Tracker Dashboard — Canada</t>
        </is>
      </c>
      <c r="B1" s="30" t="n"/>
      <c r="C1" s="30" t="n"/>
      <c r="D1" s="30" t="n"/>
      <c r="E1" s="30" t="n"/>
      <c r="F1" s="30" t="n"/>
      <c r="G1" s="30" t="n"/>
      <c r="H1" s="30" t="n"/>
      <c r="I1" s="30" t="n"/>
      <c r="J1" s="30" t="n"/>
      <c r="K1" s="30" t="n"/>
      <c r="L1" s="30" t="n"/>
      <c r="M1" s="30" t="n"/>
      <c r="N1" s="30" t="n"/>
      <c r="O1" s="30" t="n"/>
      <c r="P1" s="30" t="n"/>
      <c r="Q1" s="30" t="n"/>
      <c r="R1" s="30" t="n"/>
      <c r="S1" s="30" t="n"/>
      <c r="T1" s="30" t="n"/>
      <c r="U1" s="30" t="n"/>
      <c r="V1" s="31" t="n"/>
    </row>
    <row r="2"/>
    <row r="3" ht="30" customHeight="1">
      <c r="A3" s="22" t="inlineStr">
        <is>
          <t>Total Records</t>
        </is>
      </c>
      <c r="C3" s="22" t="inlineStr">
        <is>
          <t>Approved Applications</t>
        </is>
      </c>
      <c r="E3" s="22" t="inlineStr">
        <is>
          <t>Pending Applications</t>
        </is>
      </c>
      <c r="G3" s="22" t="inlineStr">
        <is>
          <t>Average Approved Tax Years</t>
        </is>
      </c>
    </row>
    <row r="4">
      <c r="A4" s="23">
        <f>COUNTA('DTC Tracker'!$A$2:$A$101)</f>
        <v/>
      </c>
      <c r="C4" s="23">
        <f>COUNTIF('DTC Tracker'!$L$2:$L$101,"Approved")</f>
        <v/>
      </c>
      <c r="E4" s="23">
        <f>COUNTIF('DTC Tracker'!$L$2:$L$101,"&lt;&gt;")-COUNTIF('DTC Tracker'!$L$2:$L$101,"Approved")</f>
        <v/>
      </c>
      <c r="G4" s="24">
        <f>IFERROR(AVERAGEIF('DTC Tracker'!$S$2:$S$101,"&gt;0",'DTC Tracker'!$S$2:$S$101),0)</f>
        <v/>
      </c>
    </row>
    <row r="5"/>
    <row r="6" ht="30" customHeight="1">
      <c r="A6" s="22" t="inlineStr">
        <is>
          <t>Overdue Renewals</t>
        </is>
      </c>
      <c r="C6" s="22" t="inlineStr">
        <is>
          <t>Approved Percentage</t>
        </is>
      </c>
      <c r="E6" s="22" t="inlineStr">
        <is>
          <t>Total Approved Tax Years</t>
        </is>
      </c>
    </row>
    <row r="7">
      <c r="A7" s="23">
        <f>COUNTIF('DTC Tracker'!$R$2:$R$101,"Overdue")</f>
        <v/>
      </c>
      <c r="C7" s="25">
        <f>IFERROR(COUNTIF('DTC Tracker'!$L$2:$L$101,"Approved")/COUNTA('DTC Tracker'!$A$2:$A$101),0)</f>
        <v/>
      </c>
      <c r="E7" s="23">
        <f>SUM('DTC Tracker'!$S$2:$S$101)</f>
        <v/>
      </c>
    </row>
    <row r="8"/>
    <row r="9"/>
    <row r="10"/>
    <row r="11"/>
    <row r="12">
      <c r="A12" s="6" t="inlineStr">
        <is>
          <t>Current Status</t>
        </is>
      </c>
      <c r="B12" s="6" t="inlineStr">
        <is>
          <t>Records</t>
        </is>
      </c>
      <c r="D12" s="6" t="inlineStr">
        <is>
          <t>Application Type</t>
        </is>
      </c>
      <c r="E12" s="6" t="inlineStr">
        <is>
          <t>Records</t>
        </is>
      </c>
      <c r="G12" s="6" t="inlineStr">
        <is>
          <t>Province / Territory</t>
        </is>
      </c>
      <c r="H12" s="6" t="inlineStr">
        <is>
          <t>Records</t>
        </is>
      </c>
      <c r="L12" s="6" t="inlineStr">
        <is>
          <t>Applicant</t>
        </is>
      </c>
      <c r="M12" s="6" t="inlineStr">
        <is>
          <t>Approved Tax Years</t>
        </is>
      </c>
    </row>
    <row r="13">
      <c r="A13" s="26" t="inlineStr">
        <is>
          <t>Preparing</t>
        </is>
      </c>
      <c r="B13" s="27">
        <f>COUNTIF('DTC Tracker'!$L$2:$L$101,A13)</f>
        <v/>
      </c>
      <c r="D13" s="26" t="inlineStr">
        <is>
          <t>New application</t>
        </is>
      </c>
      <c r="E13" s="27">
        <f>COUNTIF('DTC Tracker'!$F$2:$F$101,D13)</f>
        <v/>
      </c>
      <c r="G13" s="26" t="inlineStr">
        <is>
          <t>ON</t>
        </is>
      </c>
      <c r="H13" s="27">
        <f>COUNTIF('DTC Tracker'!$D$2:$D$101,G13)</f>
        <v/>
      </c>
      <c r="L13" s="20">
        <f>IF('DTC Tracker'!$B$2="","",'DTC Tracker'!$B$2)</f>
        <v/>
      </c>
      <c r="M13" s="28">
        <f>IF('DTC Tracker'!$S$2&gt;0,'DTC Tracker'!$S$2,"")</f>
        <v/>
      </c>
    </row>
    <row r="14">
      <c r="A14" s="20" t="inlineStr">
        <is>
          <t>Awaiting medical form</t>
        </is>
      </c>
      <c r="B14" s="28">
        <f>COUNTIF('DTC Tracker'!$L$2:$L$101,A14)</f>
        <v/>
      </c>
      <c r="D14" s="20" t="inlineStr">
        <is>
          <t>Renewal</t>
        </is>
      </c>
      <c r="E14" s="28">
        <f>COUNTIF('DTC Tracker'!$F$2:$F$101,D14)</f>
        <v/>
      </c>
      <c r="G14" s="20" t="inlineStr">
        <is>
          <t>QC</t>
        </is>
      </c>
      <c r="H14" s="28">
        <f>COUNTIF('DTC Tracker'!$D$2:$D$101,G14)</f>
        <v/>
      </c>
      <c r="L14" s="17">
        <f>IF('DTC Tracker'!$B$3="","",'DTC Tracker'!$B$3)</f>
        <v/>
      </c>
      <c r="M14" s="29">
        <f>IF('DTC Tracker'!$S$3&gt;0,'DTC Tracker'!$S$3,"")</f>
        <v/>
      </c>
    </row>
    <row r="15">
      <c r="A15" s="26" t="inlineStr">
        <is>
          <t>Submitted to CRA</t>
        </is>
      </c>
      <c r="B15" s="27">
        <f>COUNTIF('DTC Tracker'!$L$2:$L$101,A15)</f>
        <v/>
      </c>
      <c r="D15" s="26" t="inlineStr">
        <is>
          <t>Reassessment</t>
        </is>
      </c>
      <c r="E15" s="27">
        <f>COUNTIF('DTC Tracker'!$F$2:$F$101,D15)</f>
        <v/>
      </c>
      <c r="G15" s="26" t="inlineStr">
        <is>
          <t>BC</t>
        </is>
      </c>
      <c r="H15" s="27">
        <f>COUNTIF('DTC Tracker'!$D$2:$D$101,G15)</f>
        <v/>
      </c>
      <c r="L15" s="20">
        <f>IF('DTC Tracker'!$B$4="","",'DTC Tracker'!$B$4)</f>
        <v/>
      </c>
      <c r="M15" s="28">
        <f>IF('DTC Tracker'!$S$4&gt;0,'DTC Tracker'!$S$4,"")</f>
        <v/>
      </c>
    </row>
    <row r="16">
      <c r="A16" s="20" t="inlineStr">
        <is>
          <t>Additional information requested</t>
        </is>
      </c>
      <c r="B16" s="28">
        <f>COUNTIF('DTC Tracker'!$L$2:$L$101,A16)</f>
        <v/>
      </c>
      <c r="G16" s="20" t="inlineStr">
        <is>
          <t>AB</t>
        </is>
      </c>
      <c r="H16" s="28">
        <f>COUNTIF('DTC Tracker'!$D$2:$D$101,G16)</f>
        <v/>
      </c>
      <c r="L16" s="17">
        <f>IF('DTC Tracker'!$B$5="","",'DTC Tracker'!$B$5)</f>
        <v/>
      </c>
      <c r="M16" s="29">
        <f>IF('DTC Tracker'!$S$5&gt;0,'DTC Tracker'!$S$5,"")</f>
        <v/>
      </c>
    </row>
    <row r="17">
      <c r="A17" s="26" t="inlineStr">
        <is>
          <t>Approved</t>
        </is>
      </c>
      <c r="B17" s="27">
        <f>COUNTIF('DTC Tracker'!$L$2:$L$101,A17)</f>
        <v/>
      </c>
      <c r="G17" s="26" t="inlineStr">
        <is>
          <t>MB</t>
        </is>
      </c>
      <c r="H17" s="27">
        <f>COUNTIF('DTC Tracker'!$D$2:$D$101,G17)</f>
        <v/>
      </c>
      <c r="L17" s="20">
        <f>IF('DTC Tracker'!$B$6="","",'DTC Tracker'!$B$6)</f>
        <v/>
      </c>
      <c r="M17" s="28">
        <f>IF('DTC Tracker'!$S$6&gt;0,'DTC Tracker'!$S$6,"")</f>
        <v/>
      </c>
    </row>
    <row r="18">
      <c r="A18" s="20" t="inlineStr">
        <is>
          <t>Denied</t>
        </is>
      </c>
      <c r="B18" s="28">
        <f>COUNTIF('DTC Tracker'!$L$2:$L$101,A18)</f>
        <v/>
      </c>
      <c r="G18" s="20" t="inlineStr">
        <is>
          <t>NS</t>
        </is>
      </c>
      <c r="H18" s="28">
        <f>COUNTIF('DTC Tracker'!$D$2:$D$101,G18)</f>
        <v/>
      </c>
      <c r="L18" s="17">
        <f>IF('DTC Tracker'!$B$7="","",'DTC Tracker'!$B$7)</f>
        <v/>
      </c>
      <c r="M18" s="29">
        <f>IF('DTC Tracker'!$S$7&gt;0,'DTC Tracker'!$S$7,"")</f>
        <v/>
      </c>
    </row>
    <row r="19">
      <c r="A19" s="26" t="inlineStr">
        <is>
          <t>Renewal required</t>
        </is>
      </c>
      <c r="B19" s="27">
        <f>COUNTIF('DTC Tracker'!$L$2:$L$101,A19)</f>
        <v/>
      </c>
      <c r="G19" s="26" t="inlineStr">
        <is>
          <t>NB</t>
        </is>
      </c>
      <c r="H19" s="27">
        <f>COUNTIF('DTC Tracker'!$D$2:$D$101,G19)</f>
        <v/>
      </c>
      <c r="L19" s="20">
        <f>IF('DTC Tracker'!$B$8="","",'DTC Tracker'!$B$8)</f>
        <v/>
      </c>
      <c r="M19" s="28">
        <f>IF('DTC Tracker'!$S$8&gt;0,'DTC Tracker'!$S$8,"")</f>
        <v/>
      </c>
    </row>
    <row r="20">
      <c r="A20" s="20" t="inlineStr">
        <is>
          <t>Closed</t>
        </is>
      </c>
      <c r="B20" s="28">
        <f>COUNTIF('DTC Tracker'!$L$2:$L$101,A20)</f>
        <v/>
      </c>
      <c r="G20" s="20" t="inlineStr">
        <is>
          <t>NL</t>
        </is>
      </c>
      <c r="H20" s="28">
        <f>COUNTIF('DTC Tracker'!$D$2:$D$101,G20)</f>
        <v/>
      </c>
      <c r="L20" s="17">
        <f>IF('DTC Tracker'!$B$9="","",'DTC Tracker'!$B$9)</f>
        <v/>
      </c>
      <c r="M20" s="29">
        <f>IF('DTC Tracker'!$S$9&gt;0,'DTC Tracker'!$S$9,"")</f>
        <v/>
      </c>
    </row>
    <row r="21">
      <c r="G21" s="26" t="inlineStr">
        <is>
          <t>PE</t>
        </is>
      </c>
      <c r="H21" s="27">
        <f>COUNTIF('DTC Tracker'!$D$2:$D$101,G21)</f>
        <v/>
      </c>
      <c r="L21" s="20">
        <f>IF('DTC Tracker'!$B$10="","",'DTC Tracker'!$B$10)</f>
        <v/>
      </c>
      <c r="M21" s="28">
        <f>IF('DTC Tracker'!$S$10&gt;0,'DTC Tracker'!$S$10,"")</f>
        <v/>
      </c>
    </row>
    <row r="22">
      <c r="G22" s="20" t="inlineStr">
        <is>
          <t>SK</t>
        </is>
      </c>
      <c r="H22" s="28">
        <f>COUNTIF('DTC Tracker'!$D$2:$D$101,G22)</f>
        <v/>
      </c>
      <c r="L22" s="17">
        <f>IF('DTC Tracker'!$B$11="","",'DTC Tracker'!$B$11)</f>
        <v/>
      </c>
      <c r="M22" s="29">
        <f>IF('DTC Tracker'!$S$11&gt;0,'DTC Tracker'!$S$11,"")</f>
        <v/>
      </c>
    </row>
    <row r="23">
      <c r="G23" s="26" t="inlineStr">
        <is>
          <t>NT</t>
        </is>
      </c>
      <c r="H23" s="27">
        <f>COUNTIF('DTC Tracker'!$D$2:$D$101,G23)</f>
        <v/>
      </c>
      <c r="L23" s="20">
        <f>IF('DTC Tracker'!$B$12="","",'DTC Tracker'!$B$12)</f>
        <v/>
      </c>
      <c r="M23" s="28">
        <f>IF('DTC Tracker'!$S$12&gt;0,'DTC Tracker'!$S$12,"")</f>
        <v/>
      </c>
    </row>
    <row r="24">
      <c r="G24" s="20" t="inlineStr">
        <is>
          <t>NU</t>
        </is>
      </c>
      <c r="H24" s="28">
        <f>COUNTIF('DTC Tracker'!$D$2:$D$101,G24)</f>
        <v/>
      </c>
      <c r="L24" s="17">
        <f>IF('DTC Tracker'!$B$13="","",'DTC Tracker'!$B$13)</f>
        <v/>
      </c>
      <c r="M24" s="29">
        <f>IF('DTC Tracker'!$S$13&gt;0,'DTC Tracker'!$S$13,"")</f>
        <v/>
      </c>
    </row>
    <row r="25">
      <c r="G25" s="26" t="inlineStr">
        <is>
          <t>YT</t>
        </is>
      </c>
      <c r="H25" s="27">
        <f>COUNTIF('DTC Tracker'!$D$2:$D$101,G25)</f>
        <v/>
      </c>
      <c r="L25" s="20">
        <f>IF('DTC Tracker'!$B$14="","",'DTC Tracker'!$B$14)</f>
        <v/>
      </c>
      <c r="M25" s="28">
        <f>IF('DTC Tracker'!$S$14&gt;0,'DTC Tracker'!$S$14,"")</f>
        <v/>
      </c>
    </row>
    <row r="26">
      <c r="L26" s="17">
        <f>IF('DTC Tracker'!$B$15="","",'DTC Tracker'!$B$15)</f>
        <v/>
      </c>
      <c r="M26" s="29">
        <f>IF('DTC Tracker'!$S$15&gt;0,'DTC Tracker'!$S$15,"")</f>
        <v/>
      </c>
    </row>
    <row r="27">
      <c r="L27" s="20">
        <f>IF('DTC Tracker'!$B$16="","",'DTC Tracker'!$B$16)</f>
        <v/>
      </c>
      <c r="M27" s="28">
        <f>IF('DTC Tracker'!$S$16&gt;0,'DTC Tracker'!$S$16,"")</f>
        <v/>
      </c>
    </row>
    <row r="28">
      <c r="L28" s="17">
        <f>IF('DTC Tracker'!$B$17="","",'DTC Tracker'!$B$17)</f>
        <v/>
      </c>
      <c r="M28" s="29">
        <f>IF('DTC Tracker'!$S$17&gt;0,'DTC Tracker'!$S$17,"")</f>
        <v/>
      </c>
    </row>
    <row r="29">
      <c r="L29" s="20">
        <f>IF('DTC Tracker'!$B$18="","",'DTC Tracker'!$B$18)</f>
        <v/>
      </c>
      <c r="M29" s="28">
        <f>IF('DTC Tracker'!$S$18&gt;0,'DTC Tracker'!$S$18,"")</f>
        <v/>
      </c>
    </row>
    <row r="30">
      <c r="L30" s="17">
        <f>IF('DTC Tracker'!$B$19="","",'DTC Tracker'!$B$19)</f>
        <v/>
      </c>
      <c r="M30" s="29">
        <f>IF('DTC Tracker'!$S$19&gt;0,'DTC Tracker'!$S$19,"")</f>
        <v/>
      </c>
    </row>
    <row r="31">
      <c r="L31" s="20">
        <f>IF('DTC Tracker'!$B$20="","",'DTC Tracker'!$B$20)</f>
        <v/>
      </c>
      <c r="M31" s="28">
        <f>IF('DTC Tracker'!$S$20&gt;0,'DTC Tracker'!$S$20,"")</f>
        <v/>
      </c>
    </row>
    <row r="32">
      <c r="L32" s="17">
        <f>IF('DTC Tracker'!$B$21="","",'DTC Tracker'!$B$21)</f>
        <v/>
      </c>
      <c r="M32" s="29">
        <f>IF('DTC Tracker'!$S$21&gt;0,'DTC Tracker'!$S$21,"")</f>
        <v/>
      </c>
    </row>
    <row r="33">
      <c r="L33" s="20">
        <f>IF('DTC Tracker'!$B$22="","",'DTC Tracker'!$B$22)</f>
        <v/>
      </c>
      <c r="M33" s="28">
        <f>IF('DTC Tracker'!$S$22&gt;0,'DTC Tracker'!$S$22,"")</f>
        <v/>
      </c>
    </row>
    <row r="34">
      <c r="L34" s="17">
        <f>IF('DTC Tracker'!$B$23="","",'DTC Tracker'!$B$23)</f>
        <v/>
      </c>
      <c r="M34" s="29">
        <f>IF('DTC Tracker'!$S$23&gt;0,'DTC Tracker'!$S$23,"")</f>
        <v/>
      </c>
    </row>
    <row r="35">
      <c r="L35" s="20">
        <f>IF('DTC Tracker'!$B$24="","",'DTC Tracker'!$B$24)</f>
        <v/>
      </c>
      <c r="M35" s="28">
        <f>IF('DTC Tracker'!$S$24&gt;0,'DTC Tracker'!$S$24,"")</f>
        <v/>
      </c>
    </row>
    <row r="36">
      <c r="L36" s="17">
        <f>IF('DTC Tracker'!$B$25="","",'DTC Tracker'!$B$25)</f>
        <v/>
      </c>
      <c r="M36" s="29">
        <f>IF('DTC Tracker'!$S$25&gt;0,'DTC Tracker'!$S$25,"")</f>
        <v/>
      </c>
    </row>
    <row r="37">
      <c r="L37" s="20">
        <f>IF('DTC Tracker'!$B$26="","",'DTC Tracker'!$B$26)</f>
        <v/>
      </c>
      <c r="M37" s="28">
        <f>IF('DTC Tracker'!$S$26&gt;0,'DTC Tracker'!$S$26,"")</f>
        <v/>
      </c>
    </row>
    <row r="38">
      <c r="L38" s="17">
        <f>IF('DTC Tracker'!$B$27="","",'DTC Tracker'!$B$27)</f>
        <v/>
      </c>
      <c r="M38" s="29">
        <f>IF('DTC Tracker'!$S$27&gt;0,'DTC Tracker'!$S$27,"")</f>
        <v/>
      </c>
    </row>
    <row r="39">
      <c r="L39" s="20">
        <f>IF('DTC Tracker'!$B$28="","",'DTC Tracker'!$B$28)</f>
        <v/>
      </c>
      <c r="M39" s="28">
        <f>IF('DTC Tracker'!$S$28&gt;0,'DTC Tracker'!$S$28,"")</f>
        <v/>
      </c>
    </row>
    <row r="40">
      <c r="L40" s="17">
        <f>IF('DTC Tracker'!$B$29="","",'DTC Tracker'!$B$29)</f>
        <v/>
      </c>
      <c r="M40" s="29">
        <f>IF('DTC Tracker'!$S$29&gt;0,'DTC Tracker'!$S$29,"")</f>
        <v/>
      </c>
    </row>
    <row r="41">
      <c r="L41" s="20">
        <f>IF('DTC Tracker'!$B$30="","",'DTC Tracker'!$B$30)</f>
        <v/>
      </c>
      <c r="M41" s="28">
        <f>IF('DTC Tracker'!$S$30&gt;0,'DTC Tracker'!$S$30,"")</f>
        <v/>
      </c>
    </row>
    <row r="42">
      <c r="L42" s="17">
        <f>IF('DTC Tracker'!$B$31="","",'DTC Tracker'!$B$31)</f>
        <v/>
      </c>
      <c r="M42" s="29">
        <f>IF('DTC Tracker'!$S$31&gt;0,'DTC Tracker'!$S$31,"")</f>
        <v/>
      </c>
    </row>
    <row r="43">
      <c r="L43" s="20">
        <f>IF('DTC Tracker'!$B$32="","",'DTC Tracker'!$B$32)</f>
        <v/>
      </c>
      <c r="M43" s="28">
        <f>IF('DTC Tracker'!$S$32&gt;0,'DTC Tracker'!$S$32,"")</f>
        <v/>
      </c>
    </row>
    <row r="44">
      <c r="L44" s="17">
        <f>IF('DTC Tracker'!$B$33="","",'DTC Tracker'!$B$33)</f>
        <v/>
      </c>
      <c r="M44" s="29">
        <f>IF('DTC Tracker'!$S$33&gt;0,'DTC Tracker'!$S$33,"")</f>
        <v/>
      </c>
    </row>
    <row r="45">
      <c r="L45" s="20">
        <f>IF('DTC Tracker'!$B$34="","",'DTC Tracker'!$B$34)</f>
        <v/>
      </c>
      <c r="M45" s="28">
        <f>IF('DTC Tracker'!$S$34&gt;0,'DTC Tracker'!$S$34,"")</f>
        <v/>
      </c>
    </row>
    <row r="46">
      <c r="L46" s="17">
        <f>IF('DTC Tracker'!$B$35="","",'DTC Tracker'!$B$35)</f>
        <v/>
      </c>
      <c r="M46" s="29">
        <f>IF('DTC Tracker'!$S$35&gt;0,'DTC Tracker'!$S$35,"")</f>
        <v/>
      </c>
    </row>
    <row r="47" ht="30" customHeight="1">
      <c r="A47" s="3" t="inlineStr">
        <is>
          <t>Tracker supports organization only. CRA decisions, notices, deadlines, eligibility, reassessments, and benefit outcomes remain authoritative.</t>
        </is>
      </c>
      <c r="L47" s="20">
        <f>IF('DTC Tracker'!$B$36="","",'DTC Tracker'!$B$36)</f>
        <v/>
      </c>
      <c r="M47" s="28">
        <f>IF('DTC Tracker'!$S$36&gt;0,'DTC Tracker'!$S$36,"")</f>
        <v/>
      </c>
    </row>
    <row r="48">
      <c r="L48" s="17">
        <f>IF('DTC Tracker'!$B$37="","",'DTC Tracker'!$B$37)</f>
        <v/>
      </c>
      <c r="M48" s="29">
        <f>IF('DTC Tracker'!$S$37&gt;0,'DTC Tracker'!$S$37,"")</f>
        <v/>
      </c>
    </row>
    <row r="49">
      <c r="L49" s="20">
        <f>IF('DTC Tracker'!$B$38="","",'DTC Tracker'!$B$38)</f>
        <v/>
      </c>
      <c r="M49" s="28">
        <f>IF('DTC Tracker'!$S$38&gt;0,'DTC Tracker'!$S$38,"")</f>
        <v/>
      </c>
    </row>
    <row r="50">
      <c r="L50" s="17">
        <f>IF('DTC Tracker'!$B$39="","",'DTC Tracker'!$B$39)</f>
        <v/>
      </c>
      <c r="M50" s="29">
        <f>IF('DTC Tracker'!$S$39&gt;0,'DTC Tracker'!$S$39,"")</f>
        <v/>
      </c>
    </row>
    <row r="51">
      <c r="L51" s="20">
        <f>IF('DTC Tracker'!$B$40="","",'DTC Tracker'!$B$40)</f>
        <v/>
      </c>
      <c r="M51" s="28">
        <f>IF('DTC Tracker'!$S$40&gt;0,'DTC Tracker'!$S$40,"")</f>
        <v/>
      </c>
    </row>
    <row r="52">
      <c r="L52" s="17">
        <f>IF('DTC Tracker'!$B$41="","",'DTC Tracker'!$B$41)</f>
        <v/>
      </c>
      <c r="M52" s="29">
        <f>IF('DTC Tracker'!$S$41&gt;0,'DTC Tracker'!$S$41,"")</f>
        <v/>
      </c>
    </row>
    <row r="53">
      <c r="L53" s="20">
        <f>IF('DTC Tracker'!$B$42="","",'DTC Tracker'!$B$42)</f>
        <v/>
      </c>
      <c r="M53" s="28">
        <f>IF('DTC Tracker'!$S$42&gt;0,'DTC Tracker'!$S$42,"")</f>
        <v/>
      </c>
    </row>
    <row r="54">
      <c r="L54" s="17">
        <f>IF('DTC Tracker'!$B$43="","",'DTC Tracker'!$B$43)</f>
        <v/>
      </c>
      <c r="M54" s="29">
        <f>IF('DTC Tracker'!$S$43&gt;0,'DTC Tracker'!$S$43,"")</f>
        <v/>
      </c>
    </row>
    <row r="55">
      <c r="L55" s="20">
        <f>IF('DTC Tracker'!$B$44="","",'DTC Tracker'!$B$44)</f>
        <v/>
      </c>
      <c r="M55" s="28">
        <f>IF('DTC Tracker'!$S$44&gt;0,'DTC Tracker'!$S$44,"")</f>
        <v/>
      </c>
    </row>
    <row r="56">
      <c r="L56" s="17">
        <f>IF('DTC Tracker'!$B$45="","",'DTC Tracker'!$B$45)</f>
        <v/>
      </c>
      <c r="M56" s="29">
        <f>IF('DTC Tracker'!$S$45&gt;0,'DTC Tracker'!$S$45,"")</f>
        <v/>
      </c>
    </row>
    <row r="57">
      <c r="L57" s="20">
        <f>IF('DTC Tracker'!$B$46="","",'DTC Tracker'!$B$46)</f>
        <v/>
      </c>
      <c r="M57" s="28">
        <f>IF('DTC Tracker'!$S$46&gt;0,'DTC Tracker'!$S$46,"")</f>
        <v/>
      </c>
    </row>
    <row r="58">
      <c r="L58" s="17">
        <f>IF('DTC Tracker'!$B$47="","",'DTC Tracker'!$B$47)</f>
        <v/>
      </c>
      <c r="M58" s="29">
        <f>IF('DTC Tracker'!$S$47&gt;0,'DTC Tracker'!$S$47,"")</f>
        <v/>
      </c>
    </row>
    <row r="59">
      <c r="L59" s="20">
        <f>IF('DTC Tracker'!$B$48="","",'DTC Tracker'!$B$48)</f>
        <v/>
      </c>
      <c r="M59" s="28">
        <f>IF('DTC Tracker'!$S$48&gt;0,'DTC Tracker'!$S$48,"")</f>
        <v/>
      </c>
    </row>
    <row r="60">
      <c r="L60" s="17">
        <f>IF('DTC Tracker'!$B$49="","",'DTC Tracker'!$B$49)</f>
        <v/>
      </c>
      <c r="M60" s="29">
        <f>IF('DTC Tracker'!$S$49&gt;0,'DTC Tracker'!$S$49,"")</f>
        <v/>
      </c>
    </row>
    <row r="61">
      <c r="L61" s="20">
        <f>IF('DTC Tracker'!$B$50="","",'DTC Tracker'!$B$50)</f>
        <v/>
      </c>
      <c r="M61" s="28">
        <f>IF('DTC Tracker'!$S$50&gt;0,'DTC Tracker'!$S$50,"")</f>
        <v/>
      </c>
    </row>
    <row r="62">
      <c r="L62" s="17">
        <f>IF('DTC Tracker'!$B$51="","",'DTC Tracker'!$B$51)</f>
        <v/>
      </c>
      <c r="M62" s="29">
        <f>IF('DTC Tracker'!$S$51&gt;0,'DTC Tracker'!$S$51,"")</f>
        <v/>
      </c>
    </row>
    <row r="63">
      <c r="L63" s="20">
        <f>IF('DTC Tracker'!$B$52="","",'DTC Tracker'!$B$52)</f>
        <v/>
      </c>
      <c r="M63" s="28">
        <f>IF('DTC Tracker'!$S$52&gt;0,'DTC Tracker'!$S$52,"")</f>
        <v/>
      </c>
    </row>
    <row r="64">
      <c r="L64" s="17">
        <f>IF('DTC Tracker'!$B$53="","",'DTC Tracker'!$B$53)</f>
        <v/>
      </c>
      <c r="M64" s="29">
        <f>IF('DTC Tracker'!$S$53&gt;0,'DTC Tracker'!$S$53,"")</f>
        <v/>
      </c>
    </row>
    <row r="65">
      <c r="L65" s="20">
        <f>IF('DTC Tracker'!$B$54="","",'DTC Tracker'!$B$54)</f>
        <v/>
      </c>
      <c r="M65" s="28">
        <f>IF('DTC Tracker'!$S$54&gt;0,'DTC Tracker'!$S$54,"")</f>
        <v/>
      </c>
    </row>
    <row r="66">
      <c r="L66" s="17">
        <f>IF('DTC Tracker'!$B$55="","",'DTC Tracker'!$B$55)</f>
        <v/>
      </c>
      <c r="M66" s="29">
        <f>IF('DTC Tracker'!$S$55&gt;0,'DTC Tracker'!$S$55,"")</f>
        <v/>
      </c>
    </row>
    <row r="67">
      <c r="L67" s="20">
        <f>IF('DTC Tracker'!$B$56="","",'DTC Tracker'!$B$56)</f>
        <v/>
      </c>
      <c r="M67" s="28">
        <f>IF('DTC Tracker'!$S$56&gt;0,'DTC Tracker'!$S$56,"")</f>
        <v/>
      </c>
    </row>
    <row r="68">
      <c r="L68" s="17">
        <f>IF('DTC Tracker'!$B$57="","",'DTC Tracker'!$B$57)</f>
        <v/>
      </c>
      <c r="M68" s="29">
        <f>IF('DTC Tracker'!$S$57&gt;0,'DTC Tracker'!$S$57,"")</f>
        <v/>
      </c>
    </row>
    <row r="69">
      <c r="L69" s="20">
        <f>IF('DTC Tracker'!$B$58="","",'DTC Tracker'!$B$58)</f>
        <v/>
      </c>
      <c r="M69" s="28">
        <f>IF('DTC Tracker'!$S$58&gt;0,'DTC Tracker'!$S$58,"")</f>
        <v/>
      </c>
    </row>
    <row r="70">
      <c r="L70" s="17">
        <f>IF('DTC Tracker'!$B$59="","",'DTC Tracker'!$B$59)</f>
        <v/>
      </c>
      <c r="M70" s="29">
        <f>IF('DTC Tracker'!$S$59&gt;0,'DTC Tracker'!$S$59,"")</f>
        <v/>
      </c>
    </row>
    <row r="71">
      <c r="L71" s="20">
        <f>IF('DTC Tracker'!$B$60="","",'DTC Tracker'!$B$60)</f>
        <v/>
      </c>
      <c r="M71" s="28">
        <f>IF('DTC Tracker'!$S$60&gt;0,'DTC Tracker'!$S$60,"")</f>
        <v/>
      </c>
    </row>
    <row r="72">
      <c r="L72" s="17">
        <f>IF('DTC Tracker'!$B$61="","",'DTC Tracker'!$B$61)</f>
        <v/>
      </c>
      <c r="M72" s="29">
        <f>IF('DTC Tracker'!$S$61&gt;0,'DTC Tracker'!$S$61,"")</f>
        <v/>
      </c>
    </row>
    <row r="73">
      <c r="L73" s="20">
        <f>IF('DTC Tracker'!$B$62="","",'DTC Tracker'!$B$62)</f>
        <v/>
      </c>
      <c r="M73" s="28">
        <f>IF('DTC Tracker'!$S$62&gt;0,'DTC Tracker'!$S$62,"")</f>
        <v/>
      </c>
    </row>
    <row r="74">
      <c r="L74" s="17">
        <f>IF('DTC Tracker'!$B$63="","",'DTC Tracker'!$B$63)</f>
        <v/>
      </c>
      <c r="M74" s="29">
        <f>IF('DTC Tracker'!$S$63&gt;0,'DTC Tracker'!$S$63,"")</f>
        <v/>
      </c>
    </row>
    <row r="75">
      <c r="L75" s="20">
        <f>IF('DTC Tracker'!$B$64="","",'DTC Tracker'!$B$64)</f>
        <v/>
      </c>
      <c r="M75" s="28">
        <f>IF('DTC Tracker'!$S$64&gt;0,'DTC Tracker'!$S$64,"")</f>
        <v/>
      </c>
    </row>
    <row r="76">
      <c r="L76" s="17">
        <f>IF('DTC Tracker'!$B$65="","",'DTC Tracker'!$B$65)</f>
        <v/>
      </c>
      <c r="M76" s="29">
        <f>IF('DTC Tracker'!$S$65&gt;0,'DTC Tracker'!$S$65,"")</f>
        <v/>
      </c>
    </row>
    <row r="77">
      <c r="L77" s="20">
        <f>IF('DTC Tracker'!$B$66="","",'DTC Tracker'!$B$66)</f>
        <v/>
      </c>
      <c r="M77" s="28">
        <f>IF('DTC Tracker'!$S$66&gt;0,'DTC Tracker'!$S$66,"")</f>
        <v/>
      </c>
    </row>
    <row r="78">
      <c r="L78" s="17">
        <f>IF('DTC Tracker'!$B$67="","",'DTC Tracker'!$B$67)</f>
        <v/>
      </c>
      <c r="M78" s="29">
        <f>IF('DTC Tracker'!$S$67&gt;0,'DTC Tracker'!$S$67,"")</f>
        <v/>
      </c>
    </row>
    <row r="79">
      <c r="L79" s="20">
        <f>IF('DTC Tracker'!$B$68="","",'DTC Tracker'!$B$68)</f>
        <v/>
      </c>
      <c r="M79" s="28">
        <f>IF('DTC Tracker'!$S$68&gt;0,'DTC Tracker'!$S$68,"")</f>
        <v/>
      </c>
    </row>
    <row r="80">
      <c r="L80" s="17">
        <f>IF('DTC Tracker'!$B$69="","",'DTC Tracker'!$B$69)</f>
        <v/>
      </c>
      <c r="M80" s="29">
        <f>IF('DTC Tracker'!$S$69&gt;0,'DTC Tracker'!$S$69,"")</f>
        <v/>
      </c>
    </row>
    <row r="81">
      <c r="L81" s="20">
        <f>IF('DTC Tracker'!$B$70="","",'DTC Tracker'!$B$70)</f>
        <v/>
      </c>
      <c r="M81" s="28">
        <f>IF('DTC Tracker'!$S$70&gt;0,'DTC Tracker'!$S$70,"")</f>
        <v/>
      </c>
    </row>
    <row r="82">
      <c r="L82" s="17">
        <f>IF('DTC Tracker'!$B$71="","",'DTC Tracker'!$B$71)</f>
        <v/>
      </c>
      <c r="M82" s="29">
        <f>IF('DTC Tracker'!$S$71&gt;0,'DTC Tracker'!$S$71,"")</f>
        <v/>
      </c>
    </row>
    <row r="83">
      <c r="L83" s="20">
        <f>IF('DTC Tracker'!$B$72="","",'DTC Tracker'!$B$72)</f>
        <v/>
      </c>
      <c r="M83" s="28">
        <f>IF('DTC Tracker'!$S$72&gt;0,'DTC Tracker'!$S$72,"")</f>
        <v/>
      </c>
    </row>
    <row r="84">
      <c r="L84" s="17">
        <f>IF('DTC Tracker'!$B$73="","",'DTC Tracker'!$B$73)</f>
        <v/>
      </c>
      <c r="M84" s="29">
        <f>IF('DTC Tracker'!$S$73&gt;0,'DTC Tracker'!$S$73,"")</f>
        <v/>
      </c>
    </row>
    <row r="85">
      <c r="L85" s="20">
        <f>IF('DTC Tracker'!$B$74="","",'DTC Tracker'!$B$74)</f>
        <v/>
      </c>
      <c r="M85" s="28">
        <f>IF('DTC Tracker'!$S$74&gt;0,'DTC Tracker'!$S$74,"")</f>
        <v/>
      </c>
    </row>
    <row r="86">
      <c r="L86" s="17">
        <f>IF('DTC Tracker'!$B$75="","",'DTC Tracker'!$B$75)</f>
        <v/>
      </c>
      <c r="M86" s="29">
        <f>IF('DTC Tracker'!$S$75&gt;0,'DTC Tracker'!$S$75,"")</f>
        <v/>
      </c>
    </row>
    <row r="87">
      <c r="L87" s="20">
        <f>IF('DTC Tracker'!$B$76="","",'DTC Tracker'!$B$76)</f>
        <v/>
      </c>
      <c r="M87" s="28">
        <f>IF('DTC Tracker'!$S$76&gt;0,'DTC Tracker'!$S$76,"")</f>
        <v/>
      </c>
    </row>
    <row r="88">
      <c r="L88" s="17">
        <f>IF('DTC Tracker'!$B$77="","",'DTC Tracker'!$B$77)</f>
        <v/>
      </c>
      <c r="M88" s="29">
        <f>IF('DTC Tracker'!$S$77&gt;0,'DTC Tracker'!$S$77,"")</f>
        <v/>
      </c>
    </row>
    <row r="89">
      <c r="L89" s="20">
        <f>IF('DTC Tracker'!$B$78="","",'DTC Tracker'!$B$78)</f>
        <v/>
      </c>
      <c r="M89" s="28">
        <f>IF('DTC Tracker'!$S$78&gt;0,'DTC Tracker'!$S$78,"")</f>
        <v/>
      </c>
    </row>
    <row r="90">
      <c r="L90" s="17">
        <f>IF('DTC Tracker'!$B$79="","",'DTC Tracker'!$B$79)</f>
        <v/>
      </c>
      <c r="M90" s="29">
        <f>IF('DTC Tracker'!$S$79&gt;0,'DTC Tracker'!$S$79,"")</f>
        <v/>
      </c>
    </row>
    <row r="91">
      <c r="L91" s="20">
        <f>IF('DTC Tracker'!$B$80="","",'DTC Tracker'!$B$80)</f>
        <v/>
      </c>
      <c r="M91" s="28">
        <f>IF('DTC Tracker'!$S$80&gt;0,'DTC Tracker'!$S$80,"")</f>
        <v/>
      </c>
    </row>
    <row r="92">
      <c r="L92" s="17">
        <f>IF('DTC Tracker'!$B$81="","",'DTC Tracker'!$B$81)</f>
        <v/>
      </c>
      <c r="M92" s="29">
        <f>IF('DTC Tracker'!$S$81&gt;0,'DTC Tracker'!$S$81,"")</f>
        <v/>
      </c>
    </row>
    <row r="93">
      <c r="L93" s="20">
        <f>IF('DTC Tracker'!$B$82="","",'DTC Tracker'!$B$82)</f>
        <v/>
      </c>
      <c r="M93" s="28">
        <f>IF('DTC Tracker'!$S$82&gt;0,'DTC Tracker'!$S$82,"")</f>
        <v/>
      </c>
    </row>
    <row r="94">
      <c r="L94" s="17">
        <f>IF('DTC Tracker'!$B$83="","",'DTC Tracker'!$B$83)</f>
        <v/>
      </c>
      <c r="M94" s="29">
        <f>IF('DTC Tracker'!$S$83&gt;0,'DTC Tracker'!$S$83,"")</f>
        <v/>
      </c>
    </row>
    <row r="95">
      <c r="L95" s="20">
        <f>IF('DTC Tracker'!$B$84="","",'DTC Tracker'!$B$84)</f>
        <v/>
      </c>
      <c r="M95" s="28">
        <f>IF('DTC Tracker'!$S$84&gt;0,'DTC Tracker'!$S$84,"")</f>
        <v/>
      </c>
    </row>
    <row r="96">
      <c r="L96" s="17">
        <f>IF('DTC Tracker'!$B$85="","",'DTC Tracker'!$B$85)</f>
        <v/>
      </c>
      <c r="M96" s="29">
        <f>IF('DTC Tracker'!$S$85&gt;0,'DTC Tracker'!$S$85,"")</f>
        <v/>
      </c>
    </row>
    <row r="97">
      <c r="L97" s="20">
        <f>IF('DTC Tracker'!$B$86="","",'DTC Tracker'!$B$86)</f>
        <v/>
      </c>
      <c r="M97" s="28">
        <f>IF('DTC Tracker'!$S$86&gt;0,'DTC Tracker'!$S$86,"")</f>
        <v/>
      </c>
    </row>
    <row r="98">
      <c r="L98" s="17">
        <f>IF('DTC Tracker'!$B$87="","",'DTC Tracker'!$B$87)</f>
        <v/>
      </c>
      <c r="M98" s="29">
        <f>IF('DTC Tracker'!$S$87&gt;0,'DTC Tracker'!$S$87,"")</f>
        <v/>
      </c>
    </row>
    <row r="99">
      <c r="L99" s="20">
        <f>IF('DTC Tracker'!$B$88="","",'DTC Tracker'!$B$88)</f>
        <v/>
      </c>
      <c r="M99" s="28">
        <f>IF('DTC Tracker'!$S$88&gt;0,'DTC Tracker'!$S$88,"")</f>
        <v/>
      </c>
    </row>
    <row r="100">
      <c r="L100" s="17">
        <f>IF('DTC Tracker'!$B$89="","",'DTC Tracker'!$B$89)</f>
        <v/>
      </c>
      <c r="M100" s="29">
        <f>IF('DTC Tracker'!$S$89&gt;0,'DTC Tracker'!$S$89,"")</f>
        <v/>
      </c>
    </row>
    <row r="101">
      <c r="L101" s="20">
        <f>IF('DTC Tracker'!$B$90="","",'DTC Tracker'!$B$90)</f>
        <v/>
      </c>
      <c r="M101" s="28">
        <f>IF('DTC Tracker'!$S$90&gt;0,'DTC Tracker'!$S$90,"")</f>
        <v/>
      </c>
    </row>
    <row r="102">
      <c r="L102" s="17">
        <f>IF('DTC Tracker'!$B$91="","",'DTC Tracker'!$B$91)</f>
        <v/>
      </c>
      <c r="M102" s="29">
        <f>IF('DTC Tracker'!$S$91&gt;0,'DTC Tracker'!$S$91,"")</f>
        <v/>
      </c>
    </row>
    <row r="103">
      <c r="L103" s="20">
        <f>IF('DTC Tracker'!$B$92="","",'DTC Tracker'!$B$92)</f>
        <v/>
      </c>
      <c r="M103" s="28">
        <f>IF('DTC Tracker'!$S$92&gt;0,'DTC Tracker'!$S$92,"")</f>
        <v/>
      </c>
    </row>
    <row r="104">
      <c r="L104" s="17">
        <f>IF('DTC Tracker'!$B$93="","",'DTC Tracker'!$B$93)</f>
        <v/>
      </c>
      <c r="M104" s="29">
        <f>IF('DTC Tracker'!$S$93&gt;0,'DTC Tracker'!$S$93,"")</f>
        <v/>
      </c>
    </row>
    <row r="105">
      <c r="L105" s="20">
        <f>IF('DTC Tracker'!$B$94="","",'DTC Tracker'!$B$94)</f>
        <v/>
      </c>
      <c r="M105" s="28">
        <f>IF('DTC Tracker'!$S$94&gt;0,'DTC Tracker'!$S$94,"")</f>
        <v/>
      </c>
    </row>
    <row r="106">
      <c r="L106" s="17">
        <f>IF('DTC Tracker'!$B$95="","",'DTC Tracker'!$B$95)</f>
        <v/>
      </c>
      <c r="M106" s="29">
        <f>IF('DTC Tracker'!$S$95&gt;0,'DTC Tracker'!$S$95,"")</f>
        <v/>
      </c>
    </row>
    <row r="107">
      <c r="L107" s="20">
        <f>IF('DTC Tracker'!$B$96="","",'DTC Tracker'!$B$96)</f>
        <v/>
      </c>
      <c r="M107" s="28">
        <f>IF('DTC Tracker'!$S$96&gt;0,'DTC Tracker'!$S$96,"")</f>
        <v/>
      </c>
    </row>
    <row r="108">
      <c r="L108" s="17">
        <f>IF('DTC Tracker'!$B$97="","",'DTC Tracker'!$B$97)</f>
        <v/>
      </c>
      <c r="M108" s="29">
        <f>IF('DTC Tracker'!$S$97&gt;0,'DTC Tracker'!$S$97,"")</f>
        <v/>
      </c>
    </row>
    <row r="109">
      <c r="L109" s="20">
        <f>IF('DTC Tracker'!$B$98="","",'DTC Tracker'!$B$98)</f>
        <v/>
      </c>
      <c r="M109" s="28">
        <f>IF('DTC Tracker'!$S$98&gt;0,'DTC Tracker'!$S$98,"")</f>
        <v/>
      </c>
    </row>
    <row r="110">
      <c r="L110" s="17">
        <f>IF('DTC Tracker'!$B$99="","",'DTC Tracker'!$B$99)</f>
        <v/>
      </c>
      <c r="M110" s="29">
        <f>IF('DTC Tracker'!$S$99&gt;0,'DTC Tracker'!$S$99,"")</f>
        <v/>
      </c>
    </row>
    <row r="111">
      <c r="L111" s="20">
        <f>IF('DTC Tracker'!$B$100="","",'DTC Tracker'!$B$100)</f>
        <v/>
      </c>
      <c r="M111" s="28">
        <f>IF('DTC Tracker'!$S$100&gt;0,'DTC Tracker'!$S$100,"")</f>
        <v/>
      </c>
    </row>
    <row r="112">
      <c r="L112" s="17">
        <f>IF('DTC Tracker'!$B$101="","",'DTC Tracker'!$B$101)</f>
        <v/>
      </c>
      <c r="M112" s="29">
        <f>IF('DTC Tracker'!$S$101&gt;0,'DTC Tracker'!$S$101,"")</f>
        <v/>
      </c>
    </row>
  </sheetData>
  <mergeCells count="1">
    <mergeCell ref="A1:V1"/>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F14"/>
  <sheetViews>
    <sheetView showGridLines="0" workbookViewId="0">
      <pane ySplit="1" topLeftCell="A2" activePane="bottomLeft" state="frozen"/>
      <selection pane="bottomLeft" activeCell="A1" sqref="A1"/>
    </sheetView>
  </sheetViews>
  <sheetFormatPr baseColWidth="8" defaultRowHeight="15"/>
  <cols>
    <col width="31" customWidth="1" min="1" max="1"/>
    <col width="17" customWidth="1" min="2" max="2"/>
    <col width="20" customWidth="1" min="3" max="3"/>
    <col width="20" customWidth="1" min="4" max="4"/>
    <col width="20" customWidth="1" min="5" max="5"/>
    <col width="30" customWidth="1" min="6" max="6"/>
  </cols>
  <sheetData>
    <row r="1">
      <c r="A1" s="6" t="inlineStr">
        <is>
          <t>Current Status</t>
        </is>
      </c>
      <c r="B1" s="6" t="inlineStr">
        <is>
          <t>Status Category</t>
        </is>
      </c>
      <c r="C1" s="6" t="inlineStr">
        <is>
          <t>Application Type</t>
        </is>
      </c>
      <c r="D1" s="6" t="inlineStr">
        <is>
          <t>Taxpayer Type</t>
        </is>
      </c>
      <c r="E1" s="6" t="inlineStr">
        <is>
          <t>Province / Territory</t>
        </is>
      </c>
      <c r="F1" s="6" t="inlineStr">
        <is>
          <t>Province / Territory Name</t>
        </is>
      </c>
    </row>
    <row r="2">
      <c r="A2" s="13" t="inlineStr">
        <is>
          <t>Preparing</t>
        </is>
      </c>
      <c r="B2" s="13" t="inlineStr">
        <is>
          <t>Open</t>
        </is>
      </c>
      <c r="C2" s="13" t="inlineStr">
        <is>
          <t>New application</t>
        </is>
      </c>
      <c r="D2" s="13" t="inlineStr">
        <is>
          <t>Individual</t>
        </is>
      </c>
      <c r="E2" s="13" t="inlineStr">
        <is>
          <t>ON</t>
        </is>
      </c>
      <c r="F2" s="13" t="inlineStr">
        <is>
          <t>Ontario</t>
        </is>
      </c>
    </row>
    <row r="3">
      <c r="A3" s="26" t="inlineStr">
        <is>
          <t>Awaiting medical form</t>
        </is>
      </c>
      <c r="B3" s="26" t="inlineStr">
        <is>
          <t>Open</t>
        </is>
      </c>
      <c r="C3" s="26" t="inlineStr">
        <is>
          <t>Renewal</t>
        </is>
      </c>
      <c r="D3" s="26" t="inlineStr">
        <is>
          <t>Parent/guardian</t>
        </is>
      </c>
      <c r="E3" s="26" t="inlineStr">
        <is>
          <t>QC</t>
        </is>
      </c>
      <c r="F3" s="26" t="inlineStr">
        <is>
          <t>Quebec</t>
        </is>
      </c>
    </row>
    <row r="4">
      <c r="A4" s="13" t="inlineStr">
        <is>
          <t>Submitted to CRA</t>
        </is>
      </c>
      <c r="B4" s="13" t="inlineStr">
        <is>
          <t>Open</t>
        </is>
      </c>
      <c r="C4" s="13" t="inlineStr">
        <is>
          <t>Reassessment</t>
        </is>
      </c>
      <c r="D4" s="13" t="inlineStr">
        <is>
          <t>Representative</t>
        </is>
      </c>
      <c r="E4" s="13" t="inlineStr">
        <is>
          <t>BC</t>
        </is>
      </c>
      <c r="F4" s="13" t="inlineStr">
        <is>
          <t>British Columbia</t>
        </is>
      </c>
    </row>
    <row r="5">
      <c r="A5" s="26" t="inlineStr">
        <is>
          <t>Additional information requested</t>
        </is>
      </c>
      <c r="B5" s="26" t="inlineStr">
        <is>
          <t>Open</t>
        </is>
      </c>
      <c r="C5" s="26" t="n"/>
      <c r="D5" s="26" t="n"/>
      <c r="E5" s="26" t="inlineStr">
        <is>
          <t>AB</t>
        </is>
      </c>
      <c r="F5" s="26" t="inlineStr">
        <is>
          <t>Alberta</t>
        </is>
      </c>
    </row>
    <row r="6">
      <c r="A6" s="13" t="inlineStr">
        <is>
          <t>Approved</t>
        </is>
      </c>
      <c r="B6" s="13" t="inlineStr">
        <is>
          <t>Complete</t>
        </is>
      </c>
      <c r="C6" s="13" t="n"/>
      <c r="D6" s="13" t="n"/>
      <c r="E6" s="13" t="inlineStr">
        <is>
          <t>MB</t>
        </is>
      </c>
      <c r="F6" s="13" t="inlineStr">
        <is>
          <t>Manitoba</t>
        </is>
      </c>
    </row>
    <row r="7">
      <c r="A7" s="26" t="inlineStr">
        <is>
          <t>Denied</t>
        </is>
      </c>
      <c r="B7" s="26" t="inlineStr">
        <is>
          <t>Complete</t>
        </is>
      </c>
      <c r="C7" s="26" t="n"/>
      <c r="D7" s="26" t="n"/>
      <c r="E7" s="26" t="inlineStr">
        <is>
          <t>NS</t>
        </is>
      </c>
      <c r="F7" s="26" t="inlineStr">
        <is>
          <t>Nova Scotia</t>
        </is>
      </c>
    </row>
    <row r="8">
      <c r="A8" s="13" t="inlineStr">
        <is>
          <t>Renewal required</t>
        </is>
      </c>
      <c r="B8" s="13" t="inlineStr">
        <is>
          <t>Renewal</t>
        </is>
      </c>
      <c r="C8" s="13" t="n"/>
      <c r="D8" s="13" t="n"/>
      <c r="E8" s="13" t="inlineStr">
        <is>
          <t>NB</t>
        </is>
      </c>
      <c r="F8" s="13" t="inlineStr">
        <is>
          <t>New Brunswick</t>
        </is>
      </c>
    </row>
    <row r="9">
      <c r="A9" s="26" t="inlineStr">
        <is>
          <t>Closed</t>
        </is>
      </c>
      <c r="B9" s="26" t="inlineStr">
        <is>
          <t>Closed</t>
        </is>
      </c>
      <c r="C9" s="26" t="n"/>
      <c r="D9" s="26" t="n"/>
      <c r="E9" s="26" t="inlineStr">
        <is>
          <t>NL</t>
        </is>
      </c>
      <c r="F9" s="26" t="inlineStr">
        <is>
          <t>Newfoundland and Labrador</t>
        </is>
      </c>
    </row>
    <row r="10">
      <c r="A10" s="13" t="n"/>
      <c r="B10" s="13" t="n"/>
      <c r="C10" s="13" t="n"/>
      <c r="D10" s="13" t="n"/>
      <c r="E10" s="13" t="inlineStr">
        <is>
          <t>PE</t>
        </is>
      </c>
      <c r="F10" s="13" t="inlineStr">
        <is>
          <t>Prince Edward Island</t>
        </is>
      </c>
    </row>
    <row r="11">
      <c r="A11" s="26" t="n"/>
      <c r="B11" s="26" t="n"/>
      <c r="C11" s="26" t="n"/>
      <c r="D11" s="26" t="n"/>
      <c r="E11" s="26" t="inlineStr">
        <is>
          <t>SK</t>
        </is>
      </c>
      <c r="F11" s="26" t="inlineStr">
        <is>
          <t>Saskatchewan</t>
        </is>
      </c>
    </row>
    <row r="12">
      <c r="A12" s="13" t="n"/>
      <c r="B12" s="13" t="n"/>
      <c r="C12" s="13" t="n"/>
      <c r="D12" s="13" t="n"/>
      <c r="E12" s="13" t="inlineStr">
        <is>
          <t>NT</t>
        </is>
      </c>
      <c r="F12" s="13" t="inlineStr">
        <is>
          <t>Northwest Territories</t>
        </is>
      </c>
    </row>
    <row r="13">
      <c r="A13" s="26" t="n"/>
      <c r="B13" s="26" t="n"/>
      <c r="C13" s="26" t="n"/>
      <c r="D13" s="26" t="n"/>
      <c r="E13" s="26" t="inlineStr">
        <is>
          <t>NU</t>
        </is>
      </c>
      <c r="F13" s="26" t="inlineStr">
        <is>
          <t>Nunavut</t>
        </is>
      </c>
    </row>
    <row r="14">
      <c r="A14" s="13" t="n"/>
      <c r="B14" s="13" t="n"/>
      <c r="C14" s="13" t="n"/>
      <c r="D14" s="13" t="n"/>
      <c r="E14" s="13" t="inlineStr">
        <is>
          <t>YT</t>
        </is>
      </c>
      <c r="F14" s="13" t="inlineStr">
        <is>
          <t>Yukon</t>
        </is>
      </c>
    </row>
  </sheetData>
  <autoFilter ref="A1:F14"/>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2026-09-08T20:48:54Z</dcterms:created>
  <dcterms:modified xmlns:dcterms="http://purl.org/dc/terms/" xmlns:xsi="http://www.w3.org/2001/XMLSchema-instance" xsi:type="dcterms:W3CDTF">2026-09-08T20:48:54Z</dcterms:modified>
</cp:coreProperties>
</file>