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ewood Purchas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$#,##0.00"/>
    <numFmt numFmtId="166" formatCode="0.000%"/>
    <numFmt numFmtId="167" formatCode="0.0"/>
    <numFmt numFmtId="168" formatCode="0.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"/>
      <b val="1"/>
      <color rgb="001F2937"/>
      <sz val="10"/>
    </font>
    <font>
      <name val="Aptos Display"/>
      <b val="1"/>
      <color rgb="001F2937"/>
      <sz val="13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1E293B"/>
      </patternFill>
    </fill>
    <fill>
      <patternFill patternType="solid">
        <fgColor rgb="00DC2626"/>
      </patternFill>
    </fill>
    <fill>
      <patternFill patternType="solid">
        <fgColor rgb="0016A34A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2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4" fillId="7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65" fontId="6" fillId="3" borderId="1" applyAlignment="1" pivotButton="0" quotePrefix="0" xfId="0">
      <alignment horizontal="right" vertical="center"/>
    </xf>
    <xf numFmtId="2" fontId="6" fillId="8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168" fontId="6" fillId="8" borderId="1" applyAlignment="1" pivotButton="0" quotePrefix="0" xfId="0">
      <alignment horizontal="right" vertical="center"/>
    </xf>
    <xf numFmtId="0" fontId="4" fillId="9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1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Cost by Wood Species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'Summary'!$A$13:$A$19</f>
            </numRef>
          </cat>
          <val>
            <numRef>
              <f>'Summary'!$B$13:$B$19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Wood Species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Cost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Purchase Cost by Date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'Summary'!Y12</f>
            </strRef>
          </tx>
          <spPr>
            <a:ln xmlns:a="http://schemas.openxmlformats.org/drawingml/2006/main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'Summary'!$X$13:$X$121</f>
            </numRef>
          </cat>
          <val>
            <numRef>
              <f>'Summary'!$Y$13:$Y$121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Purchase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Cost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Paid versus Unpaid Purchases</a:t>
            </a:r>
          </a:p>
        </rich>
      </tx>
    </title>
    <plotArea>
      <doughnutChart>
        <varyColors val="1"/>
        <ser>
          <idx val="0"/>
          <order val="0"/>
          <tx>
            <strRef>
              <f>'Summary'!I12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'Summary'!$H$13:$H$14</f>
            </numRef>
          </cat>
          <val>
            <numRef>
              <f>'Summary'!$I$13:$I$14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18</col>
      <colOff>0</colOff>
      <row>21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FirewoodPurchases" displayName="FirewoodPurchases" ref="A1:S110" headerRowCount="1">
  <autoFilter ref="A1:S110"/>
  <tableColumns count="19">
    <tableColumn id="1" name="Purchase ID"/>
    <tableColumn id="2" name="Purchase Date"/>
    <tableColumn id="3" name="Supplier"/>
    <tableColumn id="4" name="City"/>
    <tableColumn id="5" name="Province"/>
    <tableColumn id="6" name="Wood Species"/>
    <tableColumn id="7" name="Quantity (cords)"/>
    <tableColumn id="8" name="Price per Cord (CAD)"/>
    <tableColumn id="9" name="Delivery Fee (CAD)"/>
    <tableColumn id="10" name="Tax Rate"/>
    <tableColumn id="11" name="Tax (CAD)"/>
    <tableColumn id="12" name="Total Cost (CAD)"/>
    <tableColumn id="13" name="Cost per Cord (CAD)"/>
    <tableColumn id="14" name="Moisture (%)"/>
    <tableColumn id="15" name="Heating Value (GJ/cord)"/>
    <tableColumn id="16" name="Estimated Heat Output (GJ)"/>
    <tableColumn id="17" name="Cost per GJ (CAD)"/>
    <tableColumn id="18" name="Paid?"/>
    <tableColumn id="19" name="Not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3" customWidth="1" min="3" max="3"/>
    <col width="17" customWidth="1" min="4" max="4"/>
    <col width="18" customWidth="1" min="5" max="5"/>
    <col width="20" customWidth="1" min="6" max="6"/>
    <col width="16" customWidth="1" min="7" max="7"/>
    <col width="20" customWidth="1" min="8" max="8"/>
    <col width="19" customWidth="1" min="9" max="9"/>
    <col width="12" customWidth="1" min="10" max="10"/>
    <col width="14" customWidth="1" min="11" max="11"/>
    <col width="18" customWidth="1" min="12" max="12"/>
    <col width="20" customWidth="1" min="13" max="13"/>
    <col width="14" customWidth="1" min="14" max="14"/>
    <col width="22" customWidth="1" min="15" max="15"/>
    <col width="27" customWidth="1" min="16" max="16"/>
    <col width="18" customWidth="1" min="17" max="17"/>
    <col width="10" customWidth="1" min="18" max="18"/>
    <col width="34" customWidth="1" min="19" max="19"/>
  </cols>
  <sheetData>
    <row r="1" ht="34" customHeight="1">
      <c r="A1" s="1" t="inlineStr">
        <is>
          <t>Purchase ID</t>
        </is>
      </c>
      <c r="B1" s="1" t="inlineStr">
        <is>
          <t>Purchase Date</t>
        </is>
      </c>
      <c r="C1" s="1" t="inlineStr">
        <is>
          <t>Supplier</t>
        </is>
      </c>
      <c r="D1" s="1" t="inlineStr">
        <is>
          <t>City</t>
        </is>
      </c>
      <c r="E1" s="1" t="inlineStr">
        <is>
          <t>Province</t>
        </is>
      </c>
      <c r="F1" s="1" t="inlineStr">
        <is>
          <t>Wood Species</t>
        </is>
      </c>
      <c r="G1" s="1" t="inlineStr">
        <is>
          <t>Quantity (cords)</t>
        </is>
      </c>
      <c r="H1" s="1" t="inlineStr">
        <is>
          <t>Price per Cord (CAD)</t>
        </is>
      </c>
      <c r="I1" s="1" t="inlineStr">
        <is>
          <t>Delivery Fee (CAD)</t>
        </is>
      </c>
      <c r="J1" s="1" t="inlineStr">
        <is>
          <t>Tax Rate</t>
        </is>
      </c>
      <c r="K1" s="1" t="inlineStr">
        <is>
          <t>Tax (CAD)</t>
        </is>
      </c>
      <c r="L1" s="1" t="inlineStr">
        <is>
          <t>Total Cost (CAD)</t>
        </is>
      </c>
      <c r="M1" s="1" t="inlineStr">
        <is>
          <t>Cost per Cord (CAD)</t>
        </is>
      </c>
      <c r="N1" s="1" t="inlineStr">
        <is>
          <t>Moisture (%)</t>
        </is>
      </c>
      <c r="O1" s="1" t="inlineStr">
        <is>
          <t>Heating Value (GJ/cord)</t>
        </is>
      </c>
      <c r="P1" s="1" t="inlineStr">
        <is>
          <t>Estimated Heat Output (GJ)</t>
        </is>
      </c>
      <c r="Q1" s="1" t="inlineStr">
        <is>
          <t>Cost per GJ (CAD)</t>
        </is>
      </c>
      <c r="R1" s="1" t="inlineStr">
        <is>
          <t>Paid?</t>
        </is>
      </c>
      <c r="S1" s="1" t="inlineStr">
        <is>
          <t>Notes</t>
        </is>
      </c>
    </row>
    <row r="2">
      <c r="A2" s="2" t="inlineStr">
        <is>
          <t>FW-2026-001</t>
        </is>
      </c>
      <c r="B2" s="3" t="n">
        <v>46034</v>
      </c>
      <c r="C2" s="4" t="inlineStr">
        <is>
          <t>Liam Thompson</t>
        </is>
      </c>
      <c r="D2" s="4" t="inlineStr">
        <is>
          <t>Toronto</t>
        </is>
      </c>
      <c r="E2" s="2" t="inlineStr">
        <is>
          <t>Ontario</t>
        </is>
      </c>
      <c r="F2" s="2" t="inlineStr">
        <is>
          <t>Maple</t>
        </is>
      </c>
      <c r="G2" s="5" t="n">
        <v>2</v>
      </c>
      <c r="H2" s="6" t="n">
        <v>375</v>
      </c>
      <c r="I2" s="6" t="n">
        <v>65</v>
      </c>
      <c r="J2" s="7">
        <f>IF($A2="","",IFERROR(VLOOKUP($E2,'Summary'!$J$5:$K$12,2,FALSE),0))</f>
        <v/>
      </c>
      <c r="K2" s="8">
        <f>IF($A2="","",($G2*$H2+$I2)*$J2)</f>
        <v/>
      </c>
      <c r="L2" s="8">
        <f>IF($A2="","",$G2*$H2+$I2+$K2)</f>
        <v/>
      </c>
      <c r="M2" s="8">
        <f>IF(OR($A2="",$G2=0),"",$L2/$G2)</f>
        <v/>
      </c>
      <c r="N2" s="9" t="n">
        <v>0.2</v>
      </c>
      <c r="O2" s="10">
        <f>IF($A2="","",IFERROR(VLOOKUP($F2,'Summary'!$M$5:$N$11,2,FALSE),0))</f>
        <v/>
      </c>
      <c r="P2" s="10">
        <f>IF(OR($A2="",$G2="",$O2=""),"",$G2*$O2)</f>
        <v/>
      </c>
      <c r="Q2" s="8">
        <f>IF(OR($A2="",$P2=0),"",$L2/$P2)</f>
        <v/>
      </c>
      <c r="R2" s="2" t="inlineStr">
        <is>
          <t>Yes</t>
        </is>
      </c>
      <c r="S2" s="11" t="inlineStr">
        <is>
          <t>Seasoned hardwood; stacked delivery</t>
        </is>
      </c>
    </row>
    <row r="3">
      <c r="A3" s="2" t="inlineStr">
        <is>
          <t>FW-2026-002</t>
        </is>
      </c>
      <c r="B3" s="3" t="n">
        <v>46050</v>
      </c>
      <c r="C3" s="4" t="inlineStr">
        <is>
          <t>Emma Tremblay</t>
        </is>
      </c>
      <c r="D3" s="4" t="inlineStr">
        <is>
          <t>Montreal</t>
        </is>
      </c>
      <c r="E3" s="2" t="inlineStr">
        <is>
          <t>Quebec</t>
        </is>
      </c>
      <c r="F3" s="2" t="inlineStr">
        <is>
          <t>Maple/Oak Mix</t>
        </is>
      </c>
      <c r="G3" s="5" t="n">
        <v>1.5</v>
      </c>
      <c r="H3" s="6" t="n">
        <v>410</v>
      </c>
      <c r="I3" s="6" t="n">
        <v>40</v>
      </c>
      <c r="J3" s="7">
        <f>IF($A3="","",IFERROR(VLOOKUP($E3,'Summary'!$J$5:$K$12,2,FALSE),0))</f>
        <v/>
      </c>
      <c r="K3" s="8">
        <f>IF($A3="","",($G3*$H3+$I3)*$J3)</f>
        <v/>
      </c>
      <c r="L3" s="8">
        <f>IF($A3="","",$G3*$H3+$I3+$K3)</f>
        <v/>
      </c>
      <c r="M3" s="8">
        <f>IF(OR($A3="",$G3=0),"",$L3/$G3)</f>
        <v/>
      </c>
      <c r="N3" s="9" t="n">
        <v>0.22</v>
      </c>
      <c r="O3" s="10">
        <f>IF($A3="","",IFERROR(VLOOKUP($F3,'Summary'!$M$5:$N$11,2,FALSE),0))</f>
        <v/>
      </c>
      <c r="P3" s="10">
        <f>IF(OR($A3="",$G3="",$O3=""),"",$G3*$O3)</f>
        <v/>
      </c>
      <c r="Q3" s="8">
        <f>IF(OR($A3="",$P3=0),"",$L3/$P3)</f>
        <v/>
      </c>
      <c r="R3" s="2" t="inlineStr">
        <is>
          <t>No</t>
        </is>
      </c>
      <c r="S3" s="11" t="inlineStr">
        <is>
          <t>Seasoned mixed hardwood</t>
        </is>
      </c>
    </row>
    <row r="4">
      <c r="A4" s="2" t="inlineStr">
        <is>
          <t>FW-2026-003</t>
        </is>
      </c>
      <c r="B4" s="3" t="n">
        <v>46067</v>
      </c>
      <c r="C4" s="4" t="inlineStr">
        <is>
          <t>Noah Campbell</t>
        </is>
      </c>
      <c r="D4" s="4" t="inlineStr">
        <is>
          <t>Ottawa</t>
        </is>
      </c>
      <c r="E4" s="2" t="inlineStr">
        <is>
          <t>Ontario</t>
        </is>
      </c>
      <c r="F4" s="2" t="inlineStr">
        <is>
          <t>Birch</t>
        </is>
      </c>
      <c r="G4" s="5" t="n">
        <v>2.5</v>
      </c>
      <c r="H4" s="6" t="n">
        <v>365</v>
      </c>
      <c r="I4" s="6" t="n">
        <v>55</v>
      </c>
      <c r="J4" s="7">
        <f>IF($A4="","",IFERROR(VLOOKUP($E4,'Summary'!$J$5:$K$12,2,FALSE),0))</f>
        <v/>
      </c>
      <c r="K4" s="8">
        <f>IF($A4="","",($G4*$H4+$I4)*$J4)</f>
        <v/>
      </c>
      <c r="L4" s="8">
        <f>IF($A4="","",$G4*$H4+$I4+$K4)</f>
        <v/>
      </c>
      <c r="M4" s="8">
        <f>IF(OR($A4="",$G4=0),"",$L4/$G4)</f>
        <v/>
      </c>
      <c r="N4" s="9" t="n">
        <v>0.18</v>
      </c>
      <c r="O4" s="10">
        <f>IF($A4="","",IFERROR(VLOOKUP($F4,'Summary'!$M$5:$N$11,2,FALSE),0))</f>
        <v/>
      </c>
      <c r="P4" s="10">
        <f>IF(OR($A4="",$G4="",$O4=""),"",$G4*$O4)</f>
        <v/>
      </c>
      <c r="Q4" s="8">
        <f>IF(OR($A4="",$P4=0),"",$L4/$P4)</f>
        <v/>
      </c>
      <c r="R4" s="2" t="inlineStr">
        <is>
          <t>Yes</t>
        </is>
      </c>
      <c r="S4" s="11" t="inlineStr">
        <is>
          <t>Split birch; covered load</t>
        </is>
      </c>
    </row>
    <row r="5">
      <c r="A5" s="2" t="inlineStr">
        <is>
          <t>FW-2026-004</t>
        </is>
      </c>
      <c r="B5" s="3" t="n">
        <v>46086</v>
      </c>
      <c r="C5" s="4" t="inlineStr">
        <is>
          <t>Olivia Nguyen</t>
        </is>
      </c>
      <c r="D5" s="4" t="inlineStr">
        <is>
          <t>Vancouver</t>
        </is>
      </c>
      <c r="E5" s="2" t="inlineStr">
        <is>
          <t>British Columbia</t>
        </is>
      </c>
      <c r="F5" s="2" t="inlineStr">
        <is>
          <t>Alder</t>
        </is>
      </c>
      <c r="G5" s="5" t="n">
        <v>1</v>
      </c>
      <c r="H5" s="6" t="n">
        <v>390</v>
      </c>
      <c r="I5" s="6" t="n">
        <v>85</v>
      </c>
      <c r="J5" s="7">
        <f>IF($A5="","",IFERROR(VLOOKUP($E5,'Summary'!$J$5:$K$12,2,FALSE),0))</f>
        <v/>
      </c>
      <c r="K5" s="8">
        <f>IF($A5="","",($G5*$H5+$I5)*$J5)</f>
        <v/>
      </c>
      <c r="L5" s="8">
        <f>IF($A5="","",$G5*$H5+$I5+$K5)</f>
        <v/>
      </c>
      <c r="M5" s="8">
        <f>IF(OR($A5="",$G5=0),"",$L5/$G5)</f>
        <v/>
      </c>
      <c r="N5" s="9" t="n">
        <v>0.24</v>
      </c>
      <c r="O5" s="10">
        <f>IF($A5="","",IFERROR(VLOOKUP($F5,'Summary'!$M$5:$N$11,2,FALSE),0))</f>
        <v/>
      </c>
      <c r="P5" s="10">
        <f>IF(OR($A5="",$G5="",$O5=""),"",$G5*$O5)</f>
        <v/>
      </c>
      <c r="Q5" s="8">
        <f>IF(OR($A5="",$P5=0),"",$L5/$P5)</f>
        <v/>
      </c>
      <c r="R5" s="2" t="inlineStr">
        <is>
          <t>No</t>
        </is>
      </c>
      <c r="S5" s="11" t="inlineStr">
        <is>
          <t>Seasoned alder; driveway delivery</t>
        </is>
      </c>
    </row>
    <row r="6">
      <c r="A6" s="2" t="inlineStr">
        <is>
          <t>FW-2026-005</t>
        </is>
      </c>
      <c r="B6" s="3" t="n">
        <v>46130</v>
      </c>
      <c r="C6" s="4" t="inlineStr">
        <is>
          <t>Lucas Anderson</t>
        </is>
      </c>
      <c r="D6" s="4" t="inlineStr">
        <is>
          <t>Calgary</t>
        </is>
      </c>
      <c r="E6" s="2" t="inlineStr">
        <is>
          <t>Alberta</t>
        </is>
      </c>
      <c r="F6" s="2" t="inlineStr">
        <is>
          <t>Pine</t>
        </is>
      </c>
      <c r="G6" s="5" t="n">
        <v>3</v>
      </c>
      <c r="H6" s="6" t="n">
        <v>275</v>
      </c>
      <c r="I6" s="6" t="n">
        <v>0</v>
      </c>
      <c r="J6" s="7">
        <f>IF($A6="","",IFERROR(VLOOKUP($E6,'Summary'!$J$5:$K$12,2,FALSE),0))</f>
        <v/>
      </c>
      <c r="K6" s="8">
        <f>IF($A6="","",($G6*$H6+$I6)*$J6)</f>
        <v/>
      </c>
      <c r="L6" s="8">
        <f>IF($A6="","",$G6*$H6+$I6+$K6)</f>
        <v/>
      </c>
      <c r="M6" s="8">
        <f>IF(OR($A6="",$G6=0),"",$L6/$G6)</f>
        <v/>
      </c>
      <c r="N6" s="9" t="n">
        <v>0.25</v>
      </c>
      <c r="O6" s="10">
        <f>IF($A6="","",IFERROR(VLOOKUP($F6,'Summary'!$M$5:$N$11,2,FALSE),0))</f>
        <v/>
      </c>
      <c r="P6" s="10">
        <f>IF(OR($A6="",$G6="",$O6=""),"",$G6*$O6)</f>
        <v/>
      </c>
      <c r="Q6" s="8">
        <f>IF(OR($A6="",$P6=0),"",$L6/$P6)</f>
        <v/>
      </c>
      <c r="R6" s="2" t="inlineStr">
        <is>
          <t>Yes</t>
        </is>
      </c>
      <c r="S6" s="11" t="inlineStr">
        <is>
          <t>Lodgepole pine; customer pickup</t>
        </is>
      </c>
    </row>
    <row r="7">
      <c r="A7" s="2" t="inlineStr">
        <is>
          <t>FW-2026-006</t>
        </is>
      </c>
      <c r="B7" s="3" t="n">
        <v>46151</v>
      </c>
      <c r="C7" s="4" t="inlineStr">
        <is>
          <t>Sophie Gagnon</t>
        </is>
      </c>
      <c r="D7" s="4" t="inlineStr">
        <is>
          <t>Quebec City</t>
        </is>
      </c>
      <c r="E7" s="2" t="inlineStr">
        <is>
          <t>Quebec</t>
        </is>
      </c>
      <c r="F7" s="2" t="inlineStr">
        <is>
          <t>Maple</t>
        </is>
      </c>
      <c r="G7" s="5" t="n">
        <v>2</v>
      </c>
      <c r="H7" s="6" t="n">
        <v>425</v>
      </c>
      <c r="I7" s="6" t="n">
        <v>45</v>
      </c>
      <c r="J7" s="7">
        <f>IF($A7="","",IFERROR(VLOOKUP($E7,'Summary'!$J$5:$K$12,2,FALSE),0))</f>
        <v/>
      </c>
      <c r="K7" s="8">
        <f>IF($A7="","",($G7*$H7+$I7)*$J7)</f>
        <v/>
      </c>
      <c r="L7" s="8">
        <f>IF($A7="","",$G7*$H7+$I7+$K7)</f>
        <v/>
      </c>
      <c r="M7" s="8">
        <f>IF(OR($A7="",$G7=0),"",$L7/$G7)</f>
        <v/>
      </c>
      <c r="N7" s="9" t="n">
        <v>0.19</v>
      </c>
      <c r="O7" s="10">
        <f>IF($A7="","",IFERROR(VLOOKUP($F7,'Summary'!$M$5:$N$11,2,FALSE),0))</f>
        <v/>
      </c>
      <c r="P7" s="10">
        <f>IF(OR($A7="",$G7="",$O7=""),"",$G7*$O7)</f>
        <v/>
      </c>
      <c r="Q7" s="8">
        <f>IF(OR($A7="",$P7=0),"",$L7/$P7)</f>
        <v/>
      </c>
      <c r="R7" s="2" t="inlineStr">
        <is>
          <t>No</t>
        </is>
      </c>
      <c r="S7" s="11" t="inlineStr">
        <is>
          <t>Kiln-dried maple; covered delivery</t>
        </is>
      </c>
    </row>
    <row r="8">
      <c r="A8" s="2" t="inlineStr">
        <is>
          <t>FW-2026-007</t>
        </is>
      </c>
      <c r="B8" s="3" t="n">
        <v>46194</v>
      </c>
      <c r="C8" s="4" t="inlineStr">
        <is>
          <t>Ethan Wilson</t>
        </is>
      </c>
      <c r="D8" s="4" t="inlineStr">
        <is>
          <t>Halifax</t>
        </is>
      </c>
      <c r="E8" s="2" t="inlineStr">
        <is>
          <t>Nova Scotia</t>
        </is>
      </c>
      <c r="F8" s="2" t="inlineStr">
        <is>
          <t>Spruce</t>
        </is>
      </c>
      <c r="G8" s="5" t="n">
        <v>1.5</v>
      </c>
      <c r="H8" s="6" t="n">
        <v>295</v>
      </c>
      <c r="I8" s="6" t="n">
        <v>70</v>
      </c>
      <c r="J8" s="7">
        <f>IF($A8="","",IFERROR(VLOOKUP($E8,'Summary'!$J$5:$K$12,2,FALSE),0))</f>
        <v/>
      </c>
      <c r="K8" s="8">
        <f>IF($A8="","",($G8*$H8+$I8)*$J8)</f>
        <v/>
      </c>
      <c r="L8" s="8">
        <f>IF($A8="","",$G8*$H8+$I8+$K8)</f>
        <v/>
      </c>
      <c r="M8" s="8">
        <f>IF(OR($A8="",$G8=0),"",$L8/$G8)</f>
        <v/>
      </c>
      <c r="N8" s="9" t="n">
        <v>0.28</v>
      </c>
      <c r="O8" s="10">
        <f>IF($A8="","",IFERROR(VLOOKUP($F8,'Summary'!$M$5:$N$11,2,FALSE),0))</f>
        <v/>
      </c>
      <c r="P8" s="10">
        <f>IF(OR($A8="",$G8="",$O8=""),"",$G8*$O8)</f>
        <v/>
      </c>
      <c r="Q8" s="8">
        <f>IF(OR($A8="",$P8=0),"",$L8/$P8)</f>
        <v/>
      </c>
      <c r="R8" s="2" t="inlineStr">
        <is>
          <t>Yes</t>
        </is>
      </c>
      <c r="S8" s="11" t="inlineStr">
        <is>
          <t>Seasoned spruce; loose load</t>
        </is>
      </c>
    </row>
    <row r="9">
      <c r="A9" s="2" t="inlineStr">
        <is>
          <t>FW-2026-008</t>
        </is>
      </c>
      <c r="B9" s="3" t="n">
        <v>46219</v>
      </c>
      <c r="C9" s="4" t="inlineStr">
        <is>
          <t>Charlotte Martin</t>
        </is>
      </c>
      <c r="D9" s="4" t="inlineStr">
        <is>
          <t>Winnipeg</t>
        </is>
      </c>
      <c r="E9" s="2" t="inlineStr">
        <is>
          <t>Manitoba</t>
        </is>
      </c>
      <c r="F9" s="2" t="inlineStr">
        <is>
          <t>Oak</t>
        </is>
      </c>
      <c r="G9" s="5" t="n">
        <v>2.5</v>
      </c>
      <c r="H9" s="6" t="n">
        <v>405</v>
      </c>
      <c r="I9" s="6" t="n">
        <v>60</v>
      </c>
      <c r="J9" s="7">
        <f>IF($A9="","",IFERROR(VLOOKUP($E9,'Summary'!$J$5:$K$12,2,FALSE),0))</f>
        <v/>
      </c>
      <c r="K9" s="8">
        <f>IF($A9="","",($G9*$H9+$I9)*$J9)</f>
        <v/>
      </c>
      <c r="L9" s="8">
        <f>IF($A9="","",$G9*$H9+$I9+$K9)</f>
        <v/>
      </c>
      <c r="M9" s="8">
        <f>IF(OR($A9="",$G9=0),"",$L9/$G9)</f>
        <v/>
      </c>
      <c r="N9" s="9" t="n">
        <v>0.21</v>
      </c>
      <c r="O9" s="10">
        <f>IF($A9="","",IFERROR(VLOOKUP($F9,'Summary'!$M$5:$N$11,2,FALSE),0))</f>
        <v/>
      </c>
      <c r="P9" s="10">
        <f>IF(OR($A9="",$G9="",$O9=""),"",$G9*$O9)</f>
        <v/>
      </c>
      <c r="Q9" s="8">
        <f>IF(OR($A9="",$P9=0),"",$L9/$P9)</f>
        <v/>
      </c>
      <c r="R9" s="2" t="inlineStr">
        <is>
          <t>Yes</t>
        </is>
      </c>
      <c r="S9" s="11" t="inlineStr">
        <is>
          <t>Seasoned oak; stacked at curb</t>
        </is>
      </c>
    </row>
    <row r="10">
      <c r="A10" s="2" t="inlineStr">
        <is>
          <t>FW-2026-009</t>
        </is>
      </c>
      <c r="B10" s="3" t="n">
        <v>46256</v>
      </c>
      <c r="C10" s="4" t="inlineStr">
        <is>
          <t>William Fraser</t>
        </is>
      </c>
      <c r="D10" s="4" t="inlineStr">
        <is>
          <t>Edmonton</t>
        </is>
      </c>
      <c r="E10" s="2" t="inlineStr">
        <is>
          <t>Alberta</t>
        </is>
      </c>
      <c r="F10" s="2" t="inlineStr">
        <is>
          <t>Birch</t>
        </is>
      </c>
      <c r="G10" s="5" t="n">
        <v>2</v>
      </c>
      <c r="H10" s="6" t="n">
        <v>345</v>
      </c>
      <c r="I10" s="6" t="n">
        <v>25</v>
      </c>
      <c r="J10" s="7">
        <f>IF($A10="","",IFERROR(VLOOKUP($E10,'Summary'!$J$5:$K$12,2,FALSE),0))</f>
        <v/>
      </c>
      <c r="K10" s="8">
        <f>IF($A10="","",($G10*$H10+$I10)*$J10)</f>
        <v/>
      </c>
      <c r="L10" s="8">
        <f>IF($A10="","",$G10*$H10+$I10+$K10)</f>
        <v/>
      </c>
      <c r="M10" s="8">
        <f>IF(OR($A10="",$G10=0),"",$L10/$G10)</f>
        <v/>
      </c>
      <c r="N10" s="9" t="n">
        <v>0.23</v>
      </c>
      <c r="O10" s="10">
        <f>IF($A10="","",IFERROR(VLOOKUP($F10,'Summary'!$M$5:$N$11,2,FALSE),0))</f>
        <v/>
      </c>
      <c r="P10" s="10">
        <f>IF(OR($A10="",$G10="",$O10=""),"",$G10*$O10)</f>
        <v/>
      </c>
      <c r="Q10" s="8">
        <f>IF(OR($A10="",$P10=0),"",$L10/$P10)</f>
        <v/>
      </c>
      <c r="R10" s="2" t="inlineStr">
        <is>
          <t>No</t>
        </is>
      </c>
      <c r="S10" s="11" t="inlineStr">
        <is>
          <t>Split birch; delivery pending payment</t>
        </is>
      </c>
    </row>
    <row r="11">
      <c r="A11" s="2" t="n"/>
      <c r="B11" s="3" t="n"/>
      <c r="C11" s="4" t="n"/>
      <c r="D11" s="4" t="n"/>
      <c r="E11" s="2" t="n"/>
      <c r="F11" s="2" t="n"/>
      <c r="G11" s="5" t="n"/>
      <c r="H11" s="6" t="n"/>
      <c r="I11" s="6" t="n"/>
      <c r="J11" s="7">
        <f>IF($A11="","",IFERROR(VLOOKUP($E11,'Summary'!$J$5:$K$12,2,FALSE),0))</f>
        <v/>
      </c>
      <c r="K11" s="8">
        <f>IF($A11="","",($G11*$H11+$I11)*$J11)</f>
        <v/>
      </c>
      <c r="L11" s="8">
        <f>IF($A11="","",$G11*$H11+$I11+$K11)</f>
        <v/>
      </c>
      <c r="M11" s="8">
        <f>IF(OR($A11="",$G11=0),"",$L11/$G11)</f>
        <v/>
      </c>
      <c r="N11" s="9" t="n"/>
      <c r="O11" s="10">
        <f>IF($A11="","",IFERROR(VLOOKUP($F11,'Summary'!$M$5:$N$11,2,FALSE),0))</f>
        <v/>
      </c>
      <c r="P11" s="10">
        <f>IF(OR($A11="",$G11="",$O11=""),"",$G11*$O11)</f>
        <v/>
      </c>
      <c r="Q11" s="8">
        <f>IF(OR($A11="",$P11=0),"",$L11/$P11)</f>
        <v/>
      </c>
      <c r="R11" s="2" t="n"/>
      <c r="S11" s="11" t="n"/>
    </row>
    <row r="12">
      <c r="A12" s="2" t="n"/>
      <c r="B12" s="3" t="n"/>
      <c r="C12" s="4" t="n"/>
      <c r="D12" s="4" t="n"/>
      <c r="E12" s="2" t="n"/>
      <c r="F12" s="2" t="n"/>
      <c r="G12" s="5" t="n"/>
      <c r="H12" s="6" t="n"/>
      <c r="I12" s="6" t="n"/>
      <c r="J12" s="7">
        <f>IF($A12="","",IFERROR(VLOOKUP($E12,'Summary'!$J$5:$K$12,2,FALSE),0))</f>
        <v/>
      </c>
      <c r="K12" s="8">
        <f>IF($A12="","",($G12*$H12+$I12)*$J12)</f>
        <v/>
      </c>
      <c r="L12" s="8">
        <f>IF($A12="","",$G12*$H12+$I12+$K12)</f>
        <v/>
      </c>
      <c r="M12" s="8">
        <f>IF(OR($A12="",$G12=0),"",$L12/$G12)</f>
        <v/>
      </c>
      <c r="N12" s="9" t="n"/>
      <c r="O12" s="10">
        <f>IF($A12="","",IFERROR(VLOOKUP($F12,'Summary'!$M$5:$N$11,2,FALSE),0))</f>
        <v/>
      </c>
      <c r="P12" s="10">
        <f>IF(OR($A12="",$G12="",$O12=""),"",$G12*$O12)</f>
        <v/>
      </c>
      <c r="Q12" s="8">
        <f>IF(OR($A12="",$P12=0),"",$L12/$P12)</f>
        <v/>
      </c>
      <c r="R12" s="2" t="n"/>
      <c r="S12" s="11" t="n"/>
    </row>
    <row r="13">
      <c r="A13" s="2" t="n"/>
      <c r="B13" s="3" t="n"/>
      <c r="C13" s="4" t="n"/>
      <c r="D13" s="4" t="n"/>
      <c r="E13" s="2" t="n"/>
      <c r="F13" s="2" t="n"/>
      <c r="G13" s="5" t="n"/>
      <c r="H13" s="6" t="n"/>
      <c r="I13" s="6" t="n"/>
      <c r="J13" s="7">
        <f>IF($A13="","",IFERROR(VLOOKUP($E13,'Summary'!$J$5:$K$12,2,FALSE),0))</f>
        <v/>
      </c>
      <c r="K13" s="8">
        <f>IF($A13="","",($G13*$H13+$I13)*$J13)</f>
        <v/>
      </c>
      <c r="L13" s="8">
        <f>IF($A13="","",$G13*$H13+$I13+$K13)</f>
        <v/>
      </c>
      <c r="M13" s="8">
        <f>IF(OR($A13="",$G13=0),"",$L13/$G13)</f>
        <v/>
      </c>
      <c r="N13" s="9" t="n"/>
      <c r="O13" s="10">
        <f>IF($A13="","",IFERROR(VLOOKUP($F13,'Summary'!$M$5:$N$11,2,FALSE),0))</f>
        <v/>
      </c>
      <c r="P13" s="10">
        <f>IF(OR($A13="",$G13="",$O13=""),"",$G13*$O13)</f>
        <v/>
      </c>
      <c r="Q13" s="8">
        <f>IF(OR($A13="",$P13=0),"",$L13/$P13)</f>
        <v/>
      </c>
      <c r="R13" s="2" t="n"/>
      <c r="S13" s="11" t="n"/>
    </row>
    <row r="14">
      <c r="A14" s="2" t="n"/>
      <c r="B14" s="3" t="n"/>
      <c r="C14" s="4" t="n"/>
      <c r="D14" s="4" t="n"/>
      <c r="E14" s="2" t="n"/>
      <c r="F14" s="2" t="n"/>
      <c r="G14" s="5" t="n"/>
      <c r="H14" s="6" t="n"/>
      <c r="I14" s="6" t="n"/>
      <c r="J14" s="7">
        <f>IF($A14="","",IFERROR(VLOOKUP($E14,'Summary'!$J$5:$K$12,2,FALSE),0))</f>
        <v/>
      </c>
      <c r="K14" s="8">
        <f>IF($A14="","",($G14*$H14+$I14)*$J14)</f>
        <v/>
      </c>
      <c r="L14" s="8">
        <f>IF($A14="","",$G14*$H14+$I14+$K14)</f>
        <v/>
      </c>
      <c r="M14" s="8">
        <f>IF(OR($A14="",$G14=0),"",$L14/$G14)</f>
        <v/>
      </c>
      <c r="N14" s="9" t="n"/>
      <c r="O14" s="10">
        <f>IF($A14="","",IFERROR(VLOOKUP($F14,'Summary'!$M$5:$N$11,2,FALSE),0))</f>
        <v/>
      </c>
      <c r="P14" s="10">
        <f>IF(OR($A14="",$G14="",$O14=""),"",$G14*$O14)</f>
        <v/>
      </c>
      <c r="Q14" s="8">
        <f>IF(OR($A14="",$P14=0),"",$L14/$P14)</f>
        <v/>
      </c>
      <c r="R14" s="2" t="n"/>
      <c r="S14" s="11" t="n"/>
    </row>
    <row r="15">
      <c r="A15" s="2" t="n"/>
      <c r="B15" s="3" t="n"/>
      <c r="C15" s="4" t="n"/>
      <c r="D15" s="4" t="n"/>
      <c r="E15" s="2" t="n"/>
      <c r="F15" s="2" t="n"/>
      <c r="G15" s="5" t="n"/>
      <c r="H15" s="6" t="n"/>
      <c r="I15" s="6" t="n"/>
      <c r="J15" s="7">
        <f>IF($A15="","",IFERROR(VLOOKUP($E15,'Summary'!$J$5:$K$12,2,FALSE),0))</f>
        <v/>
      </c>
      <c r="K15" s="8">
        <f>IF($A15="","",($G15*$H15+$I15)*$J15)</f>
        <v/>
      </c>
      <c r="L15" s="8">
        <f>IF($A15="","",$G15*$H15+$I15+$K15)</f>
        <v/>
      </c>
      <c r="M15" s="8">
        <f>IF(OR($A15="",$G15=0),"",$L15/$G15)</f>
        <v/>
      </c>
      <c r="N15" s="9" t="n"/>
      <c r="O15" s="10">
        <f>IF($A15="","",IFERROR(VLOOKUP($F15,'Summary'!$M$5:$N$11,2,FALSE),0))</f>
        <v/>
      </c>
      <c r="P15" s="10">
        <f>IF(OR($A15="",$G15="",$O15=""),"",$G15*$O15)</f>
        <v/>
      </c>
      <c r="Q15" s="8">
        <f>IF(OR($A15="",$P15=0),"",$L15/$P15)</f>
        <v/>
      </c>
      <c r="R15" s="2" t="n"/>
      <c r="S15" s="11" t="n"/>
    </row>
    <row r="16">
      <c r="A16" s="2" t="n"/>
      <c r="B16" s="3" t="n"/>
      <c r="C16" s="4" t="n"/>
      <c r="D16" s="4" t="n"/>
      <c r="E16" s="2" t="n"/>
      <c r="F16" s="2" t="n"/>
      <c r="G16" s="5" t="n"/>
      <c r="H16" s="6" t="n"/>
      <c r="I16" s="6" t="n"/>
      <c r="J16" s="7">
        <f>IF($A16="","",IFERROR(VLOOKUP($E16,'Summary'!$J$5:$K$12,2,FALSE),0))</f>
        <v/>
      </c>
      <c r="K16" s="8">
        <f>IF($A16="","",($G16*$H16+$I16)*$J16)</f>
        <v/>
      </c>
      <c r="L16" s="8">
        <f>IF($A16="","",$G16*$H16+$I16+$K16)</f>
        <v/>
      </c>
      <c r="M16" s="8">
        <f>IF(OR($A16="",$G16=0),"",$L16/$G16)</f>
        <v/>
      </c>
      <c r="N16" s="9" t="n"/>
      <c r="O16" s="10">
        <f>IF($A16="","",IFERROR(VLOOKUP($F16,'Summary'!$M$5:$N$11,2,FALSE),0))</f>
        <v/>
      </c>
      <c r="P16" s="10">
        <f>IF(OR($A16="",$G16="",$O16=""),"",$G16*$O16)</f>
        <v/>
      </c>
      <c r="Q16" s="8">
        <f>IF(OR($A16="",$P16=0),"",$L16/$P16)</f>
        <v/>
      </c>
      <c r="R16" s="2" t="n"/>
      <c r="S16" s="11" t="n"/>
    </row>
    <row r="17">
      <c r="A17" s="2" t="n"/>
      <c r="B17" s="3" t="n"/>
      <c r="C17" s="4" t="n"/>
      <c r="D17" s="4" t="n"/>
      <c r="E17" s="2" t="n"/>
      <c r="F17" s="2" t="n"/>
      <c r="G17" s="5" t="n"/>
      <c r="H17" s="6" t="n"/>
      <c r="I17" s="6" t="n"/>
      <c r="J17" s="7">
        <f>IF($A17="","",IFERROR(VLOOKUP($E17,'Summary'!$J$5:$K$12,2,FALSE),0))</f>
        <v/>
      </c>
      <c r="K17" s="8">
        <f>IF($A17="","",($G17*$H17+$I17)*$J17)</f>
        <v/>
      </c>
      <c r="L17" s="8">
        <f>IF($A17="","",$G17*$H17+$I17+$K17)</f>
        <v/>
      </c>
      <c r="M17" s="8">
        <f>IF(OR($A17="",$G17=0),"",$L17/$G17)</f>
        <v/>
      </c>
      <c r="N17" s="9" t="n"/>
      <c r="O17" s="10">
        <f>IF($A17="","",IFERROR(VLOOKUP($F17,'Summary'!$M$5:$N$11,2,FALSE),0))</f>
        <v/>
      </c>
      <c r="P17" s="10">
        <f>IF(OR($A17="",$G17="",$O17=""),"",$G17*$O17)</f>
        <v/>
      </c>
      <c r="Q17" s="8">
        <f>IF(OR($A17="",$P17=0),"",$L17/$P17)</f>
        <v/>
      </c>
      <c r="R17" s="2" t="n"/>
      <c r="S17" s="11" t="n"/>
    </row>
    <row r="18">
      <c r="A18" s="2" t="n"/>
      <c r="B18" s="3" t="n"/>
      <c r="C18" s="4" t="n"/>
      <c r="D18" s="4" t="n"/>
      <c r="E18" s="2" t="n"/>
      <c r="F18" s="2" t="n"/>
      <c r="G18" s="5" t="n"/>
      <c r="H18" s="6" t="n"/>
      <c r="I18" s="6" t="n"/>
      <c r="J18" s="7">
        <f>IF($A18="","",IFERROR(VLOOKUP($E18,'Summary'!$J$5:$K$12,2,FALSE),0))</f>
        <v/>
      </c>
      <c r="K18" s="8">
        <f>IF($A18="","",($G18*$H18+$I18)*$J18)</f>
        <v/>
      </c>
      <c r="L18" s="8">
        <f>IF($A18="","",$G18*$H18+$I18+$K18)</f>
        <v/>
      </c>
      <c r="M18" s="8">
        <f>IF(OR($A18="",$G18=0),"",$L18/$G18)</f>
        <v/>
      </c>
      <c r="N18" s="9" t="n"/>
      <c r="O18" s="10">
        <f>IF($A18="","",IFERROR(VLOOKUP($F18,'Summary'!$M$5:$N$11,2,FALSE),0))</f>
        <v/>
      </c>
      <c r="P18" s="10">
        <f>IF(OR($A18="",$G18="",$O18=""),"",$G18*$O18)</f>
        <v/>
      </c>
      <c r="Q18" s="8">
        <f>IF(OR($A18="",$P18=0),"",$L18/$P18)</f>
        <v/>
      </c>
      <c r="R18" s="2" t="n"/>
      <c r="S18" s="11" t="n"/>
    </row>
    <row r="19">
      <c r="A19" s="2" t="n"/>
      <c r="B19" s="3" t="n"/>
      <c r="C19" s="4" t="n"/>
      <c r="D19" s="4" t="n"/>
      <c r="E19" s="2" t="n"/>
      <c r="F19" s="2" t="n"/>
      <c r="G19" s="5" t="n"/>
      <c r="H19" s="6" t="n"/>
      <c r="I19" s="6" t="n"/>
      <c r="J19" s="7">
        <f>IF($A19="","",IFERROR(VLOOKUP($E19,'Summary'!$J$5:$K$12,2,FALSE),0))</f>
        <v/>
      </c>
      <c r="K19" s="8">
        <f>IF($A19="","",($G19*$H19+$I19)*$J19)</f>
        <v/>
      </c>
      <c r="L19" s="8">
        <f>IF($A19="","",$G19*$H19+$I19+$K19)</f>
        <v/>
      </c>
      <c r="M19" s="8">
        <f>IF(OR($A19="",$G19=0),"",$L19/$G19)</f>
        <v/>
      </c>
      <c r="N19" s="9" t="n"/>
      <c r="O19" s="10">
        <f>IF($A19="","",IFERROR(VLOOKUP($F19,'Summary'!$M$5:$N$11,2,FALSE),0))</f>
        <v/>
      </c>
      <c r="P19" s="10">
        <f>IF(OR($A19="",$G19="",$O19=""),"",$G19*$O19)</f>
        <v/>
      </c>
      <c r="Q19" s="8">
        <f>IF(OR($A19="",$P19=0),"",$L19/$P19)</f>
        <v/>
      </c>
      <c r="R19" s="2" t="n"/>
      <c r="S19" s="11" t="n"/>
    </row>
    <row r="20">
      <c r="A20" s="2" t="n"/>
      <c r="B20" s="3" t="n"/>
      <c r="C20" s="4" t="n"/>
      <c r="D20" s="4" t="n"/>
      <c r="E20" s="2" t="n"/>
      <c r="F20" s="2" t="n"/>
      <c r="G20" s="5" t="n"/>
      <c r="H20" s="6" t="n"/>
      <c r="I20" s="6" t="n"/>
      <c r="J20" s="7">
        <f>IF($A20="","",IFERROR(VLOOKUP($E20,'Summary'!$J$5:$K$12,2,FALSE),0))</f>
        <v/>
      </c>
      <c r="K20" s="8">
        <f>IF($A20="","",($G20*$H20+$I20)*$J20)</f>
        <v/>
      </c>
      <c r="L20" s="8">
        <f>IF($A20="","",$G20*$H20+$I20+$K20)</f>
        <v/>
      </c>
      <c r="M20" s="8">
        <f>IF(OR($A20="",$G20=0),"",$L20/$G20)</f>
        <v/>
      </c>
      <c r="N20" s="9" t="n"/>
      <c r="O20" s="10">
        <f>IF($A20="","",IFERROR(VLOOKUP($F20,'Summary'!$M$5:$N$11,2,FALSE),0))</f>
        <v/>
      </c>
      <c r="P20" s="10">
        <f>IF(OR($A20="",$G20="",$O20=""),"",$G20*$O20)</f>
        <v/>
      </c>
      <c r="Q20" s="8">
        <f>IF(OR($A20="",$P20=0),"",$L20/$P20)</f>
        <v/>
      </c>
      <c r="R20" s="2" t="n"/>
      <c r="S20" s="11" t="n"/>
    </row>
    <row r="21">
      <c r="A21" s="2" t="n"/>
      <c r="B21" s="3" t="n"/>
      <c r="C21" s="4" t="n"/>
      <c r="D21" s="4" t="n"/>
      <c r="E21" s="2" t="n"/>
      <c r="F21" s="2" t="n"/>
      <c r="G21" s="5" t="n"/>
      <c r="H21" s="6" t="n"/>
      <c r="I21" s="6" t="n"/>
      <c r="J21" s="7">
        <f>IF($A21="","",IFERROR(VLOOKUP($E21,'Summary'!$J$5:$K$12,2,FALSE),0))</f>
        <v/>
      </c>
      <c r="K21" s="8">
        <f>IF($A21="","",($G21*$H21+$I21)*$J21)</f>
        <v/>
      </c>
      <c r="L21" s="8">
        <f>IF($A21="","",$G21*$H21+$I21+$K21)</f>
        <v/>
      </c>
      <c r="M21" s="8">
        <f>IF(OR($A21="",$G21=0),"",$L21/$G21)</f>
        <v/>
      </c>
      <c r="N21" s="9" t="n"/>
      <c r="O21" s="10">
        <f>IF($A21="","",IFERROR(VLOOKUP($F21,'Summary'!$M$5:$N$11,2,FALSE),0))</f>
        <v/>
      </c>
      <c r="P21" s="10">
        <f>IF(OR($A21="",$G21="",$O21=""),"",$G21*$O21)</f>
        <v/>
      </c>
      <c r="Q21" s="8">
        <f>IF(OR($A21="",$P21=0),"",$L21/$P21)</f>
        <v/>
      </c>
      <c r="R21" s="2" t="n"/>
      <c r="S21" s="11" t="n"/>
    </row>
    <row r="22">
      <c r="A22" s="2" t="n"/>
      <c r="B22" s="3" t="n"/>
      <c r="C22" s="4" t="n"/>
      <c r="D22" s="4" t="n"/>
      <c r="E22" s="2" t="n"/>
      <c r="F22" s="2" t="n"/>
      <c r="G22" s="5" t="n"/>
      <c r="H22" s="6" t="n"/>
      <c r="I22" s="6" t="n"/>
      <c r="J22" s="7">
        <f>IF($A22="","",IFERROR(VLOOKUP($E22,'Summary'!$J$5:$K$12,2,FALSE),0))</f>
        <v/>
      </c>
      <c r="K22" s="8">
        <f>IF($A22="","",($G22*$H22+$I22)*$J22)</f>
        <v/>
      </c>
      <c r="L22" s="8">
        <f>IF($A22="","",$G22*$H22+$I22+$K22)</f>
        <v/>
      </c>
      <c r="M22" s="8">
        <f>IF(OR($A22="",$G22=0),"",$L22/$G22)</f>
        <v/>
      </c>
      <c r="N22" s="9" t="n"/>
      <c r="O22" s="10">
        <f>IF($A22="","",IFERROR(VLOOKUP($F22,'Summary'!$M$5:$N$11,2,FALSE),0))</f>
        <v/>
      </c>
      <c r="P22" s="10">
        <f>IF(OR($A22="",$G22="",$O22=""),"",$G22*$O22)</f>
        <v/>
      </c>
      <c r="Q22" s="8">
        <f>IF(OR($A22="",$P22=0),"",$L22/$P22)</f>
        <v/>
      </c>
      <c r="R22" s="2" t="n"/>
      <c r="S22" s="11" t="n"/>
    </row>
    <row r="23">
      <c r="A23" s="2" t="n"/>
      <c r="B23" s="3" t="n"/>
      <c r="C23" s="4" t="n"/>
      <c r="D23" s="4" t="n"/>
      <c r="E23" s="2" t="n"/>
      <c r="F23" s="2" t="n"/>
      <c r="G23" s="5" t="n"/>
      <c r="H23" s="6" t="n"/>
      <c r="I23" s="6" t="n"/>
      <c r="J23" s="7">
        <f>IF($A23="","",IFERROR(VLOOKUP($E23,'Summary'!$J$5:$K$12,2,FALSE),0))</f>
        <v/>
      </c>
      <c r="K23" s="8">
        <f>IF($A23="","",($G23*$H23+$I23)*$J23)</f>
        <v/>
      </c>
      <c r="L23" s="8">
        <f>IF($A23="","",$G23*$H23+$I23+$K23)</f>
        <v/>
      </c>
      <c r="M23" s="8">
        <f>IF(OR($A23="",$G23=0),"",$L23/$G23)</f>
        <v/>
      </c>
      <c r="N23" s="9" t="n"/>
      <c r="O23" s="10">
        <f>IF($A23="","",IFERROR(VLOOKUP($F23,'Summary'!$M$5:$N$11,2,FALSE),0))</f>
        <v/>
      </c>
      <c r="P23" s="10">
        <f>IF(OR($A23="",$G23="",$O23=""),"",$G23*$O23)</f>
        <v/>
      </c>
      <c r="Q23" s="8">
        <f>IF(OR($A23="",$P23=0),"",$L23/$P23)</f>
        <v/>
      </c>
      <c r="R23" s="2" t="n"/>
      <c r="S23" s="11" t="n"/>
    </row>
    <row r="24">
      <c r="A24" s="2" t="n"/>
      <c r="B24" s="3" t="n"/>
      <c r="C24" s="4" t="n"/>
      <c r="D24" s="4" t="n"/>
      <c r="E24" s="2" t="n"/>
      <c r="F24" s="2" t="n"/>
      <c r="G24" s="5" t="n"/>
      <c r="H24" s="6" t="n"/>
      <c r="I24" s="6" t="n"/>
      <c r="J24" s="7">
        <f>IF($A24="","",IFERROR(VLOOKUP($E24,'Summary'!$J$5:$K$12,2,FALSE),0))</f>
        <v/>
      </c>
      <c r="K24" s="8">
        <f>IF($A24="","",($G24*$H24+$I24)*$J24)</f>
        <v/>
      </c>
      <c r="L24" s="8">
        <f>IF($A24="","",$G24*$H24+$I24+$K24)</f>
        <v/>
      </c>
      <c r="M24" s="8">
        <f>IF(OR($A24="",$G24=0),"",$L24/$G24)</f>
        <v/>
      </c>
      <c r="N24" s="9" t="n"/>
      <c r="O24" s="10">
        <f>IF($A24="","",IFERROR(VLOOKUP($F24,'Summary'!$M$5:$N$11,2,FALSE),0))</f>
        <v/>
      </c>
      <c r="P24" s="10">
        <f>IF(OR($A24="",$G24="",$O24=""),"",$G24*$O24)</f>
        <v/>
      </c>
      <c r="Q24" s="8">
        <f>IF(OR($A24="",$P24=0),"",$L24/$P24)</f>
        <v/>
      </c>
      <c r="R24" s="2" t="n"/>
      <c r="S24" s="11" t="n"/>
    </row>
    <row r="25">
      <c r="A25" s="2" t="n"/>
      <c r="B25" s="3" t="n"/>
      <c r="C25" s="4" t="n"/>
      <c r="D25" s="4" t="n"/>
      <c r="E25" s="2" t="n"/>
      <c r="F25" s="2" t="n"/>
      <c r="G25" s="5" t="n"/>
      <c r="H25" s="6" t="n"/>
      <c r="I25" s="6" t="n"/>
      <c r="J25" s="7">
        <f>IF($A25="","",IFERROR(VLOOKUP($E25,'Summary'!$J$5:$K$12,2,FALSE),0))</f>
        <v/>
      </c>
      <c r="K25" s="8">
        <f>IF($A25="","",($G25*$H25+$I25)*$J25)</f>
        <v/>
      </c>
      <c r="L25" s="8">
        <f>IF($A25="","",$G25*$H25+$I25+$K25)</f>
        <v/>
      </c>
      <c r="M25" s="8">
        <f>IF(OR($A25="",$G25=0),"",$L25/$G25)</f>
        <v/>
      </c>
      <c r="N25" s="9" t="n"/>
      <c r="O25" s="10">
        <f>IF($A25="","",IFERROR(VLOOKUP($F25,'Summary'!$M$5:$N$11,2,FALSE),0))</f>
        <v/>
      </c>
      <c r="P25" s="10">
        <f>IF(OR($A25="",$G25="",$O25=""),"",$G25*$O25)</f>
        <v/>
      </c>
      <c r="Q25" s="8">
        <f>IF(OR($A25="",$P25=0),"",$L25/$P25)</f>
        <v/>
      </c>
      <c r="R25" s="2" t="n"/>
      <c r="S25" s="11" t="n"/>
    </row>
    <row r="26">
      <c r="A26" s="2" t="n"/>
      <c r="B26" s="3" t="n"/>
      <c r="C26" s="4" t="n"/>
      <c r="D26" s="4" t="n"/>
      <c r="E26" s="2" t="n"/>
      <c r="F26" s="2" t="n"/>
      <c r="G26" s="5" t="n"/>
      <c r="H26" s="6" t="n"/>
      <c r="I26" s="6" t="n"/>
      <c r="J26" s="7">
        <f>IF($A26="","",IFERROR(VLOOKUP($E26,'Summary'!$J$5:$K$12,2,FALSE),0))</f>
        <v/>
      </c>
      <c r="K26" s="8">
        <f>IF($A26="","",($G26*$H26+$I26)*$J26)</f>
        <v/>
      </c>
      <c r="L26" s="8">
        <f>IF($A26="","",$G26*$H26+$I26+$K26)</f>
        <v/>
      </c>
      <c r="M26" s="8">
        <f>IF(OR($A26="",$G26=0),"",$L26/$G26)</f>
        <v/>
      </c>
      <c r="N26" s="9" t="n"/>
      <c r="O26" s="10">
        <f>IF($A26="","",IFERROR(VLOOKUP($F26,'Summary'!$M$5:$N$11,2,FALSE),0))</f>
        <v/>
      </c>
      <c r="P26" s="10">
        <f>IF(OR($A26="",$G26="",$O26=""),"",$G26*$O26)</f>
        <v/>
      </c>
      <c r="Q26" s="8">
        <f>IF(OR($A26="",$P26=0),"",$L26/$P26)</f>
        <v/>
      </c>
      <c r="R26" s="2" t="n"/>
      <c r="S26" s="11" t="n"/>
    </row>
    <row r="27">
      <c r="A27" s="2" t="n"/>
      <c r="B27" s="3" t="n"/>
      <c r="C27" s="4" t="n"/>
      <c r="D27" s="4" t="n"/>
      <c r="E27" s="2" t="n"/>
      <c r="F27" s="2" t="n"/>
      <c r="G27" s="5" t="n"/>
      <c r="H27" s="6" t="n"/>
      <c r="I27" s="6" t="n"/>
      <c r="J27" s="7">
        <f>IF($A27="","",IFERROR(VLOOKUP($E27,'Summary'!$J$5:$K$12,2,FALSE),0))</f>
        <v/>
      </c>
      <c r="K27" s="8">
        <f>IF($A27="","",($G27*$H27+$I27)*$J27)</f>
        <v/>
      </c>
      <c r="L27" s="8">
        <f>IF($A27="","",$G27*$H27+$I27+$K27)</f>
        <v/>
      </c>
      <c r="M27" s="8">
        <f>IF(OR($A27="",$G27=0),"",$L27/$G27)</f>
        <v/>
      </c>
      <c r="N27" s="9" t="n"/>
      <c r="O27" s="10">
        <f>IF($A27="","",IFERROR(VLOOKUP($F27,'Summary'!$M$5:$N$11,2,FALSE),0))</f>
        <v/>
      </c>
      <c r="P27" s="10">
        <f>IF(OR($A27="",$G27="",$O27=""),"",$G27*$O27)</f>
        <v/>
      </c>
      <c r="Q27" s="8">
        <f>IF(OR($A27="",$P27=0),"",$L27/$P27)</f>
        <v/>
      </c>
      <c r="R27" s="2" t="n"/>
      <c r="S27" s="11" t="n"/>
    </row>
    <row r="28">
      <c r="A28" s="2" t="n"/>
      <c r="B28" s="3" t="n"/>
      <c r="C28" s="4" t="n"/>
      <c r="D28" s="4" t="n"/>
      <c r="E28" s="2" t="n"/>
      <c r="F28" s="2" t="n"/>
      <c r="G28" s="5" t="n"/>
      <c r="H28" s="6" t="n"/>
      <c r="I28" s="6" t="n"/>
      <c r="J28" s="7">
        <f>IF($A28="","",IFERROR(VLOOKUP($E28,'Summary'!$J$5:$K$12,2,FALSE),0))</f>
        <v/>
      </c>
      <c r="K28" s="8">
        <f>IF($A28="","",($G28*$H28+$I28)*$J28)</f>
        <v/>
      </c>
      <c r="L28" s="8">
        <f>IF($A28="","",$G28*$H28+$I28+$K28)</f>
        <v/>
      </c>
      <c r="M28" s="8">
        <f>IF(OR($A28="",$G28=0),"",$L28/$G28)</f>
        <v/>
      </c>
      <c r="N28" s="9" t="n"/>
      <c r="O28" s="10">
        <f>IF($A28="","",IFERROR(VLOOKUP($F28,'Summary'!$M$5:$N$11,2,FALSE),0))</f>
        <v/>
      </c>
      <c r="P28" s="10">
        <f>IF(OR($A28="",$G28="",$O28=""),"",$G28*$O28)</f>
        <v/>
      </c>
      <c r="Q28" s="8">
        <f>IF(OR($A28="",$P28=0),"",$L28/$P28)</f>
        <v/>
      </c>
      <c r="R28" s="2" t="n"/>
      <c r="S28" s="11" t="n"/>
    </row>
    <row r="29">
      <c r="A29" s="2" t="n"/>
      <c r="B29" s="3" t="n"/>
      <c r="C29" s="4" t="n"/>
      <c r="D29" s="4" t="n"/>
      <c r="E29" s="2" t="n"/>
      <c r="F29" s="2" t="n"/>
      <c r="G29" s="5" t="n"/>
      <c r="H29" s="6" t="n"/>
      <c r="I29" s="6" t="n"/>
      <c r="J29" s="7">
        <f>IF($A29="","",IFERROR(VLOOKUP($E29,'Summary'!$J$5:$K$12,2,FALSE),0))</f>
        <v/>
      </c>
      <c r="K29" s="8">
        <f>IF($A29="","",($G29*$H29+$I29)*$J29)</f>
        <v/>
      </c>
      <c r="L29" s="8">
        <f>IF($A29="","",$G29*$H29+$I29+$K29)</f>
        <v/>
      </c>
      <c r="M29" s="8">
        <f>IF(OR($A29="",$G29=0),"",$L29/$G29)</f>
        <v/>
      </c>
      <c r="N29" s="9" t="n"/>
      <c r="O29" s="10">
        <f>IF($A29="","",IFERROR(VLOOKUP($F29,'Summary'!$M$5:$N$11,2,FALSE),0))</f>
        <v/>
      </c>
      <c r="P29" s="10">
        <f>IF(OR($A29="",$G29="",$O29=""),"",$G29*$O29)</f>
        <v/>
      </c>
      <c r="Q29" s="8">
        <f>IF(OR($A29="",$P29=0),"",$L29/$P29)</f>
        <v/>
      </c>
      <c r="R29" s="2" t="n"/>
      <c r="S29" s="11" t="n"/>
    </row>
    <row r="30">
      <c r="A30" s="2" t="n"/>
      <c r="B30" s="3" t="n"/>
      <c r="C30" s="4" t="n"/>
      <c r="D30" s="4" t="n"/>
      <c r="E30" s="2" t="n"/>
      <c r="F30" s="2" t="n"/>
      <c r="G30" s="5" t="n"/>
      <c r="H30" s="6" t="n"/>
      <c r="I30" s="6" t="n"/>
      <c r="J30" s="7">
        <f>IF($A30="","",IFERROR(VLOOKUP($E30,'Summary'!$J$5:$K$12,2,FALSE),0))</f>
        <v/>
      </c>
      <c r="K30" s="8">
        <f>IF($A30="","",($G30*$H30+$I30)*$J30)</f>
        <v/>
      </c>
      <c r="L30" s="8">
        <f>IF($A30="","",$G30*$H30+$I30+$K30)</f>
        <v/>
      </c>
      <c r="M30" s="8">
        <f>IF(OR($A30="",$G30=0),"",$L30/$G30)</f>
        <v/>
      </c>
      <c r="N30" s="9" t="n"/>
      <c r="O30" s="10">
        <f>IF($A30="","",IFERROR(VLOOKUP($F30,'Summary'!$M$5:$N$11,2,FALSE),0))</f>
        <v/>
      </c>
      <c r="P30" s="10">
        <f>IF(OR($A30="",$G30="",$O30=""),"",$G30*$O30)</f>
        <v/>
      </c>
      <c r="Q30" s="8">
        <f>IF(OR($A30="",$P30=0),"",$L30/$P30)</f>
        <v/>
      </c>
      <c r="R30" s="2" t="n"/>
      <c r="S30" s="11" t="n"/>
    </row>
    <row r="31">
      <c r="A31" s="2" t="n"/>
      <c r="B31" s="3" t="n"/>
      <c r="C31" s="4" t="n"/>
      <c r="D31" s="4" t="n"/>
      <c r="E31" s="2" t="n"/>
      <c r="F31" s="2" t="n"/>
      <c r="G31" s="5" t="n"/>
      <c r="H31" s="6" t="n"/>
      <c r="I31" s="6" t="n"/>
      <c r="J31" s="7">
        <f>IF($A31="","",IFERROR(VLOOKUP($E31,'Summary'!$J$5:$K$12,2,FALSE),0))</f>
        <v/>
      </c>
      <c r="K31" s="8">
        <f>IF($A31="","",($G31*$H31+$I31)*$J31)</f>
        <v/>
      </c>
      <c r="L31" s="8">
        <f>IF($A31="","",$G31*$H31+$I31+$K31)</f>
        <v/>
      </c>
      <c r="M31" s="8">
        <f>IF(OR($A31="",$G31=0),"",$L31/$G31)</f>
        <v/>
      </c>
      <c r="N31" s="9" t="n"/>
      <c r="O31" s="10">
        <f>IF($A31="","",IFERROR(VLOOKUP($F31,'Summary'!$M$5:$N$11,2,FALSE),0))</f>
        <v/>
      </c>
      <c r="P31" s="10">
        <f>IF(OR($A31="",$G31="",$O31=""),"",$G31*$O31)</f>
        <v/>
      </c>
      <c r="Q31" s="8">
        <f>IF(OR($A31="",$P31=0),"",$L31/$P31)</f>
        <v/>
      </c>
      <c r="R31" s="2" t="n"/>
      <c r="S31" s="11" t="n"/>
    </row>
    <row r="32">
      <c r="A32" s="2" t="n"/>
      <c r="B32" s="3" t="n"/>
      <c r="C32" s="4" t="n"/>
      <c r="D32" s="4" t="n"/>
      <c r="E32" s="2" t="n"/>
      <c r="F32" s="2" t="n"/>
      <c r="G32" s="5" t="n"/>
      <c r="H32" s="6" t="n"/>
      <c r="I32" s="6" t="n"/>
      <c r="J32" s="7">
        <f>IF($A32="","",IFERROR(VLOOKUP($E32,'Summary'!$J$5:$K$12,2,FALSE),0))</f>
        <v/>
      </c>
      <c r="K32" s="8">
        <f>IF($A32="","",($G32*$H32+$I32)*$J32)</f>
        <v/>
      </c>
      <c r="L32" s="8">
        <f>IF($A32="","",$G32*$H32+$I32+$K32)</f>
        <v/>
      </c>
      <c r="M32" s="8">
        <f>IF(OR($A32="",$G32=0),"",$L32/$G32)</f>
        <v/>
      </c>
      <c r="N32" s="9" t="n"/>
      <c r="O32" s="10">
        <f>IF($A32="","",IFERROR(VLOOKUP($F32,'Summary'!$M$5:$N$11,2,FALSE),0))</f>
        <v/>
      </c>
      <c r="P32" s="10">
        <f>IF(OR($A32="",$G32="",$O32=""),"",$G32*$O32)</f>
        <v/>
      </c>
      <c r="Q32" s="8">
        <f>IF(OR($A32="",$P32=0),"",$L32/$P32)</f>
        <v/>
      </c>
      <c r="R32" s="2" t="n"/>
      <c r="S32" s="11" t="n"/>
    </row>
    <row r="33">
      <c r="A33" s="2" t="n"/>
      <c r="B33" s="3" t="n"/>
      <c r="C33" s="4" t="n"/>
      <c r="D33" s="4" t="n"/>
      <c r="E33" s="2" t="n"/>
      <c r="F33" s="2" t="n"/>
      <c r="G33" s="5" t="n"/>
      <c r="H33" s="6" t="n"/>
      <c r="I33" s="6" t="n"/>
      <c r="J33" s="7">
        <f>IF($A33="","",IFERROR(VLOOKUP($E33,'Summary'!$J$5:$K$12,2,FALSE),0))</f>
        <v/>
      </c>
      <c r="K33" s="8">
        <f>IF($A33="","",($G33*$H33+$I33)*$J33)</f>
        <v/>
      </c>
      <c r="L33" s="8">
        <f>IF($A33="","",$G33*$H33+$I33+$K33)</f>
        <v/>
      </c>
      <c r="M33" s="8">
        <f>IF(OR($A33="",$G33=0),"",$L33/$G33)</f>
        <v/>
      </c>
      <c r="N33" s="9" t="n"/>
      <c r="O33" s="10">
        <f>IF($A33="","",IFERROR(VLOOKUP($F33,'Summary'!$M$5:$N$11,2,FALSE),0))</f>
        <v/>
      </c>
      <c r="P33" s="10">
        <f>IF(OR($A33="",$G33="",$O33=""),"",$G33*$O33)</f>
        <v/>
      </c>
      <c r="Q33" s="8">
        <f>IF(OR($A33="",$P33=0),"",$L33/$P33)</f>
        <v/>
      </c>
      <c r="R33" s="2" t="n"/>
      <c r="S33" s="11" t="n"/>
    </row>
    <row r="34">
      <c r="A34" s="2" t="n"/>
      <c r="B34" s="3" t="n"/>
      <c r="C34" s="4" t="n"/>
      <c r="D34" s="4" t="n"/>
      <c r="E34" s="2" t="n"/>
      <c r="F34" s="2" t="n"/>
      <c r="G34" s="5" t="n"/>
      <c r="H34" s="6" t="n"/>
      <c r="I34" s="6" t="n"/>
      <c r="J34" s="7">
        <f>IF($A34="","",IFERROR(VLOOKUP($E34,'Summary'!$J$5:$K$12,2,FALSE),0))</f>
        <v/>
      </c>
      <c r="K34" s="8">
        <f>IF($A34="","",($G34*$H34+$I34)*$J34)</f>
        <v/>
      </c>
      <c r="L34" s="8">
        <f>IF($A34="","",$G34*$H34+$I34+$K34)</f>
        <v/>
      </c>
      <c r="M34" s="8">
        <f>IF(OR($A34="",$G34=0),"",$L34/$G34)</f>
        <v/>
      </c>
      <c r="N34" s="9" t="n"/>
      <c r="O34" s="10">
        <f>IF($A34="","",IFERROR(VLOOKUP($F34,'Summary'!$M$5:$N$11,2,FALSE),0))</f>
        <v/>
      </c>
      <c r="P34" s="10">
        <f>IF(OR($A34="",$G34="",$O34=""),"",$G34*$O34)</f>
        <v/>
      </c>
      <c r="Q34" s="8">
        <f>IF(OR($A34="",$P34=0),"",$L34/$P34)</f>
        <v/>
      </c>
      <c r="R34" s="2" t="n"/>
      <c r="S34" s="11" t="n"/>
    </row>
    <row r="35">
      <c r="A35" s="2" t="n"/>
      <c r="B35" s="3" t="n"/>
      <c r="C35" s="4" t="n"/>
      <c r="D35" s="4" t="n"/>
      <c r="E35" s="2" t="n"/>
      <c r="F35" s="2" t="n"/>
      <c r="G35" s="5" t="n"/>
      <c r="H35" s="6" t="n"/>
      <c r="I35" s="6" t="n"/>
      <c r="J35" s="7">
        <f>IF($A35="","",IFERROR(VLOOKUP($E35,'Summary'!$J$5:$K$12,2,FALSE),0))</f>
        <v/>
      </c>
      <c r="K35" s="8">
        <f>IF($A35="","",($G35*$H35+$I35)*$J35)</f>
        <v/>
      </c>
      <c r="L35" s="8">
        <f>IF($A35="","",$G35*$H35+$I35+$K35)</f>
        <v/>
      </c>
      <c r="M35" s="8">
        <f>IF(OR($A35="",$G35=0),"",$L35/$G35)</f>
        <v/>
      </c>
      <c r="N35" s="9" t="n"/>
      <c r="O35" s="10">
        <f>IF($A35="","",IFERROR(VLOOKUP($F35,'Summary'!$M$5:$N$11,2,FALSE),0))</f>
        <v/>
      </c>
      <c r="P35" s="10">
        <f>IF(OR($A35="",$G35="",$O35=""),"",$G35*$O35)</f>
        <v/>
      </c>
      <c r="Q35" s="8">
        <f>IF(OR($A35="",$P35=0),"",$L35/$P35)</f>
        <v/>
      </c>
      <c r="R35" s="2" t="n"/>
      <c r="S35" s="11" t="n"/>
    </row>
    <row r="36">
      <c r="A36" s="2" t="n"/>
      <c r="B36" s="3" t="n"/>
      <c r="C36" s="4" t="n"/>
      <c r="D36" s="4" t="n"/>
      <c r="E36" s="2" t="n"/>
      <c r="F36" s="2" t="n"/>
      <c r="G36" s="5" t="n"/>
      <c r="H36" s="6" t="n"/>
      <c r="I36" s="6" t="n"/>
      <c r="J36" s="7">
        <f>IF($A36="","",IFERROR(VLOOKUP($E36,'Summary'!$J$5:$K$12,2,FALSE),0))</f>
        <v/>
      </c>
      <c r="K36" s="8">
        <f>IF($A36="","",($G36*$H36+$I36)*$J36)</f>
        <v/>
      </c>
      <c r="L36" s="8">
        <f>IF($A36="","",$G36*$H36+$I36+$K36)</f>
        <v/>
      </c>
      <c r="M36" s="8">
        <f>IF(OR($A36="",$G36=0),"",$L36/$G36)</f>
        <v/>
      </c>
      <c r="N36" s="9" t="n"/>
      <c r="O36" s="10">
        <f>IF($A36="","",IFERROR(VLOOKUP($F36,'Summary'!$M$5:$N$11,2,FALSE),0))</f>
        <v/>
      </c>
      <c r="P36" s="10">
        <f>IF(OR($A36="",$G36="",$O36=""),"",$G36*$O36)</f>
        <v/>
      </c>
      <c r="Q36" s="8">
        <f>IF(OR($A36="",$P36=0),"",$L36/$P36)</f>
        <v/>
      </c>
      <c r="R36" s="2" t="n"/>
      <c r="S36" s="11" t="n"/>
    </row>
    <row r="37">
      <c r="A37" s="2" t="n"/>
      <c r="B37" s="3" t="n"/>
      <c r="C37" s="4" t="n"/>
      <c r="D37" s="4" t="n"/>
      <c r="E37" s="2" t="n"/>
      <c r="F37" s="2" t="n"/>
      <c r="G37" s="5" t="n"/>
      <c r="H37" s="6" t="n"/>
      <c r="I37" s="6" t="n"/>
      <c r="J37" s="7">
        <f>IF($A37="","",IFERROR(VLOOKUP($E37,'Summary'!$J$5:$K$12,2,FALSE),0))</f>
        <v/>
      </c>
      <c r="K37" s="8">
        <f>IF($A37="","",($G37*$H37+$I37)*$J37)</f>
        <v/>
      </c>
      <c r="L37" s="8">
        <f>IF($A37="","",$G37*$H37+$I37+$K37)</f>
        <v/>
      </c>
      <c r="M37" s="8">
        <f>IF(OR($A37="",$G37=0),"",$L37/$G37)</f>
        <v/>
      </c>
      <c r="N37" s="9" t="n"/>
      <c r="O37" s="10">
        <f>IF($A37="","",IFERROR(VLOOKUP($F37,'Summary'!$M$5:$N$11,2,FALSE),0))</f>
        <v/>
      </c>
      <c r="P37" s="10">
        <f>IF(OR($A37="",$G37="",$O37=""),"",$G37*$O37)</f>
        <v/>
      </c>
      <c r="Q37" s="8">
        <f>IF(OR($A37="",$P37=0),"",$L37/$P37)</f>
        <v/>
      </c>
      <c r="R37" s="2" t="n"/>
      <c r="S37" s="11" t="n"/>
    </row>
    <row r="38">
      <c r="A38" s="2" t="n"/>
      <c r="B38" s="3" t="n"/>
      <c r="C38" s="4" t="n"/>
      <c r="D38" s="4" t="n"/>
      <c r="E38" s="2" t="n"/>
      <c r="F38" s="2" t="n"/>
      <c r="G38" s="5" t="n"/>
      <c r="H38" s="6" t="n"/>
      <c r="I38" s="6" t="n"/>
      <c r="J38" s="7">
        <f>IF($A38="","",IFERROR(VLOOKUP($E38,'Summary'!$J$5:$K$12,2,FALSE),0))</f>
        <v/>
      </c>
      <c r="K38" s="8">
        <f>IF($A38="","",($G38*$H38+$I38)*$J38)</f>
        <v/>
      </c>
      <c r="L38" s="8">
        <f>IF($A38="","",$G38*$H38+$I38+$K38)</f>
        <v/>
      </c>
      <c r="M38" s="8">
        <f>IF(OR($A38="",$G38=0),"",$L38/$G38)</f>
        <v/>
      </c>
      <c r="N38" s="9" t="n"/>
      <c r="O38" s="10">
        <f>IF($A38="","",IFERROR(VLOOKUP($F38,'Summary'!$M$5:$N$11,2,FALSE),0))</f>
        <v/>
      </c>
      <c r="P38" s="10">
        <f>IF(OR($A38="",$G38="",$O38=""),"",$G38*$O38)</f>
        <v/>
      </c>
      <c r="Q38" s="8">
        <f>IF(OR($A38="",$P38=0),"",$L38/$P38)</f>
        <v/>
      </c>
      <c r="R38" s="2" t="n"/>
      <c r="S38" s="11" t="n"/>
    </row>
    <row r="39">
      <c r="A39" s="2" t="n"/>
      <c r="B39" s="3" t="n"/>
      <c r="C39" s="4" t="n"/>
      <c r="D39" s="4" t="n"/>
      <c r="E39" s="2" t="n"/>
      <c r="F39" s="2" t="n"/>
      <c r="G39" s="5" t="n"/>
      <c r="H39" s="6" t="n"/>
      <c r="I39" s="6" t="n"/>
      <c r="J39" s="7">
        <f>IF($A39="","",IFERROR(VLOOKUP($E39,'Summary'!$J$5:$K$12,2,FALSE),0))</f>
        <v/>
      </c>
      <c r="K39" s="8">
        <f>IF($A39="","",($G39*$H39+$I39)*$J39)</f>
        <v/>
      </c>
      <c r="L39" s="8">
        <f>IF($A39="","",$G39*$H39+$I39+$K39)</f>
        <v/>
      </c>
      <c r="M39" s="8">
        <f>IF(OR($A39="",$G39=0),"",$L39/$G39)</f>
        <v/>
      </c>
      <c r="N39" s="9" t="n"/>
      <c r="O39" s="10">
        <f>IF($A39="","",IFERROR(VLOOKUP($F39,'Summary'!$M$5:$N$11,2,FALSE),0))</f>
        <v/>
      </c>
      <c r="P39" s="10">
        <f>IF(OR($A39="",$G39="",$O39=""),"",$G39*$O39)</f>
        <v/>
      </c>
      <c r="Q39" s="8">
        <f>IF(OR($A39="",$P39=0),"",$L39/$P39)</f>
        <v/>
      </c>
      <c r="R39" s="2" t="n"/>
      <c r="S39" s="11" t="n"/>
    </row>
    <row r="40">
      <c r="A40" s="2" t="n"/>
      <c r="B40" s="3" t="n"/>
      <c r="C40" s="4" t="n"/>
      <c r="D40" s="4" t="n"/>
      <c r="E40" s="2" t="n"/>
      <c r="F40" s="2" t="n"/>
      <c r="G40" s="5" t="n"/>
      <c r="H40" s="6" t="n"/>
      <c r="I40" s="6" t="n"/>
      <c r="J40" s="7">
        <f>IF($A40="","",IFERROR(VLOOKUP($E40,'Summary'!$J$5:$K$12,2,FALSE),0))</f>
        <v/>
      </c>
      <c r="K40" s="8">
        <f>IF($A40="","",($G40*$H40+$I40)*$J40)</f>
        <v/>
      </c>
      <c r="L40" s="8">
        <f>IF($A40="","",$G40*$H40+$I40+$K40)</f>
        <v/>
      </c>
      <c r="M40" s="8">
        <f>IF(OR($A40="",$G40=0),"",$L40/$G40)</f>
        <v/>
      </c>
      <c r="N40" s="9" t="n"/>
      <c r="O40" s="10">
        <f>IF($A40="","",IFERROR(VLOOKUP($F40,'Summary'!$M$5:$N$11,2,FALSE),0))</f>
        <v/>
      </c>
      <c r="P40" s="10">
        <f>IF(OR($A40="",$G40="",$O40=""),"",$G40*$O40)</f>
        <v/>
      </c>
      <c r="Q40" s="8">
        <f>IF(OR($A40="",$P40=0),"",$L40/$P40)</f>
        <v/>
      </c>
      <c r="R40" s="2" t="n"/>
      <c r="S40" s="11" t="n"/>
    </row>
    <row r="41">
      <c r="A41" s="2" t="n"/>
      <c r="B41" s="3" t="n"/>
      <c r="C41" s="4" t="n"/>
      <c r="D41" s="4" t="n"/>
      <c r="E41" s="2" t="n"/>
      <c r="F41" s="2" t="n"/>
      <c r="G41" s="5" t="n"/>
      <c r="H41" s="6" t="n"/>
      <c r="I41" s="6" t="n"/>
      <c r="J41" s="7">
        <f>IF($A41="","",IFERROR(VLOOKUP($E41,'Summary'!$J$5:$K$12,2,FALSE),0))</f>
        <v/>
      </c>
      <c r="K41" s="8">
        <f>IF($A41="","",($G41*$H41+$I41)*$J41)</f>
        <v/>
      </c>
      <c r="L41" s="8">
        <f>IF($A41="","",$G41*$H41+$I41+$K41)</f>
        <v/>
      </c>
      <c r="M41" s="8">
        <f>IF(OR($A41="",$G41=0),"",$L41/$G41)</f>
        <v/>
      </c>
      <c r="N41" s="9" t="n"/>
      <c r="O41" s="10">
        <f>IF($A41="","",IFERROR(VLOOKUP($F41,'Summary'!$M$5:$N$11,2,FALSE),0))</f>
        <v/>
      </c>
      <c r="P41" s="10">
        <f>IF(OR($A41="",$G41="",$O41=""),"",$G41*$O41)</f>
        <v/>
      </c>
      <c r="Q41" s="8">
        <f>IF(OR($A41="",$P41=0),"",$L41/$P41)</f>
        <v/>
      </c>
      <c r="R41" s="2" t="n"/>
      <c r="S41" s="11" t="n"/>
    </row>
    <row r="42">
      <c r="A42" s="2" t="n"/>
      <c r="B42" s="3" t="n"/>
      <c r="C42" s="4" t="n"/>
      <c r="D42" s="4" t="n"/>
      <c r="E42" s="2" t="n"/>
      <c r="F42" s="2" t="n"/>
      <c r="G42" s="5" t="n"/>
      <c r="H42" s="6" t="n"/>
      <c r="I42" s="6" t="n"/>
      <c r="J42" s="7">
        <f>IF($A42="","",IFERROR(VLOOKUP($E42,'Summary'!$J$5:$K$12,2,FALSE),0))</f>
        <v/>
      </c>
      <c r="K42" s="8">
        <f>IF($A42="","",($G42*$H42+$I42)*$J42)</f>
        <v/>
      </c>
      <c r="L42" s="8">
        <f>IF($A42="","",$G42*$H42+$I42+$K42)</f>
        <v/>
      </c>
      <c r="M42" s="8">
        <f>IF(OR($A42="",$G42=0),"",$L42/$G42)</f>
        <v/>
      </c>
      <c r="N42" s="9" t="n"/>
      <c r="O42" s="10">
        <f>IF($A42="","",IFERROR(VLOOKUP($F42,'Summary'!$M$5:$N$11,2,FALSE),0))</f>
        <v/>
      </c>
      <c r="P42" s="10">
        <f>IF(OR($A42="",$G42="",$O42=""),"",$G42*$O42)</f>
        <v/>
      </c>
      <c r="Q42" s="8">
        <f>IF(OR($A42="",$P42=0),"",$L42/$P42)</f>
        <v/>
      </c>
      <c r="R42" s="2" t="n"/>
      <c r="S42" s="11" t="n"/>
    </row>
    <row r="43">
      <c r="A43" s="2" t="n"/>
      <c r="B43" s="3" t="n"/>
      <c r="C43" s="4" t="n"/>
      <c r="D43" s="4" t="n"/>
      <c r="E43" s="2" t="n"/>
      <c r="F43" s="2" t="n"/>
      <c r="G43" s="5" t="n"/>
      <c r="H43" s="6" t="n"/>
      <c r="I43" s="6" t="n"/>
      <c r="J43" s="7">
        <f>IF($A43="","",IFERROR(VLOOKUP($E43,'Summary'!$J$5:$K$12,2,FALSE),0))</f>
        <v/>
      </c>
      <c r="K43" s="8">
        <f>IF($A43="","",($G43*$H43+$I43)*$J43)</f>
        <v/>
      </c>
      <c r="L43" s="8">
        <f>IF($A43="","",$G43*$H43+$I43+$K43)</f>
        <v/>
      </c>
      <c r="M43" s="8">
        <f>IF(OR($A43="",$G43=0),"",$L43/$G43)</f>
        <v/>
      </c>
      <c r="N43" s="9" t="n"/>
      <c r="O43" s="10">
        <f>IF($A43="","",IFERROR(VLOOKUP($F43,'Summary'!$M$5:$N$11,2,FALSE),0))</f>
        <v/>
      </c>
      <c r="P43" s="10">
        <f>IF(OR($A43="",$G43="",$O43=""),"",$G43*$O43)</f>
        <v/>
      </c>
      <c r="Q43" s="8">
        <f>IF(OR($A43="",$P43=0),"",$L43/$P43)</f>
        <v/>
      </c>
      <c r="R43" s="2" t="n"/>
      <c r="S43" s="11" t="n"/>
    </row>
    <row r="44">
      <c r="A44" s="2" t="n"/>
      <c r="B44" s="3" t="n"/>
      <c r="C44" s="4" t="n"/>
      <c r="D44" s="4" t="n"/>
      <c r="E44" s="2" t="n"/>
      <c r="F44" s="2" t="n"/>
      <c r="G44" s="5" t="n"/>
      <c r="H44" s="6" t="n"/>
      <c r="I44" s="6" t="n"/>
      <c r="J44" s="7">
        <f>IF($A44="","",IFERROR(VLOOKUP($E44,'Summary'!$J$5:$K$12,2,FALSE),0))</f>
        <v/>
      </c>
      <c r="K44" s="8">
        <f>IF($A44="","",($G44*$H44+$I44)*$J44)</f>
        <v/>
      </c>
      <c r="L44" s="8">
        <f>IF($A44="","",$G44*$H44+$I44+$K44)</f>
        <v/>
      </c>
      <c r="M44" s="8">
        <f>IF(OR($A44="",$G44=0),"",$L44/$G44)</f>
        <v/>
      </c>
      <c r="N44" s="9" t="n"/>
      <c r="O44" s="10">
        <f>IF($A44="","",IFERROR(VLOOKUP($F44,'Summary'!$M$5:$N$11,2,FALSE),0))</f>
        <v/>
      </c>
      <c r="P44" s="10">
        <f>IF(OR($A44="",$G44="",$O44=""),"",$G44*$O44)</f>
        <v/>
      </c>
      <c r="Q44" s="8">
        <f>IF(OR($A44="",$P44=0),"",$L44/$P44)</f>
        <v/>
      </c>
      <c r="R44" s="2" t="n"/>
      <c r="S44" s="11" t="n"/>
    </row>
    <row r="45">
      <c r="A45" s="2" t="n"/>
      <c r="B45" s="3" t="n"/>
      <c r="C45" s="4" t="n"/>
      <c r="D45" s="4" t="n"/>
      <c r="E45" s="2" t="n"/>
      <c r="F45" s="2" t="n"/>
      <c r="G45" s="5" t="n"/>
      <c r="H45" s="6" t="n"/>
      <c r="I45" s="6" t="n"/>
      <c r="J45" s="7">
        <f>IF($A45="","",IFERROR(VLOOKUP($E45,'Summary'!$J$5:$K$12,2,FALSE),0))</f>
        <v/>
      </c>
      <c r="K45" s="8">
        <f>IF($A45="","",($G45*$H45+$I45)*$J45)</f>
        <v/>
      </c>
      <c r="L45" s="8">
        <f>IF($A45="","",$G45*$H45+$I45+$K45)</f>
        <v/>
      </c>
      <c r="M45" s="8">
        <f>IF(OR($A45="",$G45=0),"",$L45/$G45)</f>
        <v/>
      </c>
      <c r="N45" s="9" t="n"/>
      <c r="O45" s="10">
        <f>IF($A45="","",IFERROR(VLOOKUP($F45,'Summary'!$M$5:$N$11,2,FALSE),0))</f>
        <v/>
      </c>
      <c r="P45" s="10">
        <f>IF(OR($A45="",$G45="",$O45=""),"",$G45*$O45)</f>
        <v/>
      </c>
      <c r="Q45" s="8">
        <f>IF(OR($A45="",$P45=0),"",$L45/$P45)</f>
        <v/>
      </c>
      <c r="R45" s="2" t="n"/>
      <c r="S45" s="11" t="n"/>
    </row>
    <row r="46">
      <c r="A46" s="2" t="n"/>
      <c r="B46" s="3" t="n"/>
      <c r="C46" s="4" t="n"/>
      <c r="D46" s="4" t="n"/>
      <c r="E46" s="2" t="n"/>
      <c r="F46" s="2" t="n"/>
      <c r="G46" s="5" t="n"/>
      <c r="H46" s="6" t="n"/>
      <c r="I46" s="6" t="n"/>
      <c r="J46" s="7">
        <f>IF($A46="","",IFERROR(VLOOKUP($E46,'Summary'!$J$5:$K$12,2,FALSE),0))</f>
        <v/>
      </c>
      <c r="K46" s="8">
        <f>IF($A46="","",($G46*$H46+$I46)*$J46)</f>
        <v/>
      </c>
      <c r="L46" s="8">
        <f>IF($A46="","",$G46*$H46+$I46+$K46)</f>
        <v/>
      </c>
      <c r="M46" s="8">
        <f>IF(OR($A46="",$G46=0),"",$L46/$G46)</f>
        <v/>
      </c>
      <c r="N46" s="9" t="n"/>
      <c r="O46" s="10">
        <f>IF($A46="","",IFERROR(VLOOKUP($F46,'Summary'!$M$5:$N$11,2,FALSE),0))</f>
        <v/>
      </c>
      <c r="P46" s="10">
        <f>IF(OR($A46="",$G46="",$O46=""),"",$G46*$O46)</f>
        <v/>
      </c>
      <c r="Q46" s="8">
        <f>IF(OR($A46="",$P46=0),"",$L46/$P46)</f>
        <v/>
      </c>
      <c r="R46" s="2" t="n"/>
      <c r="S46" s="11" t="n"/>
    </row>
    <row r="47">
      <c r="A47" s="2" t="n"/>
      <c r="B47" s="3" t="n"/>
      <c r="C47" s="4" t="n"/>
      <c r="D47" s="4" t="n"/>
      <c r="E47" s="2" t="n"/>
      <c r="F47" s="2" t="n"/>
      <c r="G47" s="5" t="n"/>
      <c r="H47" s="6" t="n"/>
      <c r="I47" s="6" t="n"/>
      <c r="J47" s="7">
        <f>IF($A47="","",IFERROR(VLOOKUP($E47,'Summary'!$J$5:$K$12,2,FALSE),0))</f>
        <v/>
      </c>
      <c r="K47" s="8">
        <f>IF($A47="","",($G47*$H47+$I47)*$J47)</f>
        <v/>
      </c>
      <c r="L47" s="8">
        <f>IF($A47="","",$G47*$H47+$I47+$K47)</f>
        <v/>
      </c>
      <c r="M47" s="8">
        <f>IF(OR($A47="",$G47=0),"",$L47/$G47)</f>
        <v/>
      </c>
      <c r="N47" s="9" t="n"/>
      <c r="O47" s="10">
        <f>IF($A47="","",IFERROR(VLOOKUP($F47,'Summary'!$M$5:$N$11,2,FALSE),0))</f>
        <v/>
      </c>
      <c r="P47" s="10">
        <f>IF(OR($A47="",$G47="",$O47=""),"",$G47*$O47)</f>
        <v/>
      </c>
      <c r="Q47" s="8">
        <f>IF(OR($A47="",$P47=0),"",$L47/$P47)</f>
        <v/>
      </c>
      <c r="R47" s="2" t="n"/>
      <c r="S47" s="11" t="n"/>
    </row>
    <row r="48">
      <c r="A48" s="2" t="n"/>
      <c r="B48" s="3" t="n"/>
      <c r="C48" s="4" t="n"/>
      <c r="D48" s="4" t="n"/>
      <c r="E48" s="2" t="n"/>
      <c r="F48" s="2" t="n"/>
      <c r="G48" s="5" t="n"/>
      <c r="H48" s="6" t="n"/>
      <c r="I48" s="6" t="n"/>
      <c r="J48" s="7">
        <f>IF($A48="","",IFERROR(VLOOKUP($E48,'Summary'!$J$5:$K$12,2,FALSE),0))</f>
        <v/>
      </c>
      <c r="K48" s="8">
        <f>IF($A48="","",($G48*$H48+$I48)*$J48)</f>
        <v/>
      </c>
      <c r="L48" s="8">
        <f>IF($A48="","",$G48*$H48+$I48+$K48)</f>
        <v/>
      </c>
      <c r="M48" s="8">
        <f>IF(OR($A48="",$G48=0),"",$L48/$G48)</f>
        <v/>
      </c>
      <c r="N48" s="9" t="n"/>
      <c r="O48" s="10">
        <f>IF($A48="","",IFERROR(VLOOKUP($F48,'Summary'!$M$5:$N$11,2,FALSE),0))</f>
        <v/>
      </c>
      <c r="P48" s="10">
        <f>IF(OR($A48="",$G48="",$O48=""),"",$G48*$O48)</f>
        <v/>
      </c>
      <c r="Q48" s="8">
        <f>IF(OR($A48="",$P48=0),"",$L48/$P48)</f>
        <v/>
      </c>
      <c r="R48" s="2" t="n"/>
      <c r="S48" s="11" t="n"/>
    </row>
    <row r="49">
      <c r="A49" s="2" t="n"/>
      <c r="B49" s="3" t="n"/>
      <c r="C49" s="4" t="n"/>
      <c r="D49" s="4" t="n"/>
      <c r="E49" s="2" t="n"/>
      <c r="F49" s="2" t="n"/>
      <c r="G49" s="5" t="n"/>
      <c r="H49" s="6" t="n"/>
      <c r="I49" s="6" t="n"/>
      <c r="J49" s="7">
        <f>IF($A49="","",IFERROR(VLOOKUP($E49,'Summary'!$J$5:$K$12,2,FALSE),0))</f>
        <v/>
      </c>
      <c r="K49" s="8">
        <f>IF($A49="","",($G49*$H49+$I49)*$J49)</f>
        <v/>
      </c>
      <c r="L49" s="8">
        <f>IF($A49="","",$G49*$H49+$I49+$K49)</f>
        <v/>
      </c>
      <c r="M49" s="8">
        <f>IF(OR($A49="",$G49=0),"",$L49/$G49)</f>
        <v/>
      </c>
      <c r="N49" s="9" t="n"/>
      <c r="O49" s="10">
        <f>IF($A49="","",IFERROR(VLOOKUP($F49,'Summary'!$M$5:$N$11,2,FALSE),0))</f>
        <v/>
      </c>
      <c r="P49" s="10">
        <f>IF(OR($A49="",$G49="",$O49=""),"",$G49*$O49)</f>
        <v/>
      </c>
      <c r="Q49" s="8">
        <f>IF(OR($A49="",$P49=0),"",$L49/$P49)</f>
        <v/>
      </c>
      <c r="R49" s="2" t="n"/>
      <c r="S49" s="11" t="n"/>
    </row>
    <row r="50">
      <c r="A50" s="2" t="n"/>
      <c r="B50" s="3" t="n"/>
      <c r="C50" s="4" t="n"/>
      <c r="D50" s="4" t="n"/>
      <c r="E50" s="2" t="n"/>
      <c r="F50" s="2" t="n"/>
      <c r="G50" s="5" t="n"/>
      <c r="H50" s="6" t="n"/>
      <c r="I50" s="6" t="n"/>
      <c r="J50" s="7">
        <f>IF($A50="","",IFERROR(VLOOKUP($E50,'Summary'!$J$5:$K$12,2,FALSE),0))</f>
        <v/>
      </c>
      <c r="K50" s="8">
        <f>IF($A50="","",($G50*$H50+$I50)*$J50)</f>
        <v/>
      </c>
      <c r="L50" s="8">
        <f>IF($A50="","",$G50*$H50+$I50+$K50)</f>
        <v/>
      </c>
      <c r="M50" s="8">
        <f>IF(OR($A50="",$G50=0),"",$L50/$G50)</f>
        <v/>
      </c>
      <c r="N50" s="9" t="n"/>
      <c r="O50" s="10">
        <f>IF($A50="","",IFERROR(VLOOKUP($F50,'Summary'!$M$5:$N$11,2,FALSE),0))</f>
        <v/>
      </c>
      <c r="P50" s="10">
        <f>IF(OR($A50="",$G50="",$O50=""),"",$G50*$O50)</f>
        <v/>
      </c>
      <c r="Q50" s="8">
        <f>IF(OR($A50="",$P50=0),"",$L50/$P50)</f>
        <v/>
      </c>
      <c r="R50" s="2" t="n"/>
      <c r="S50" s="11" t="n"/>
    </row>
    <row r="51">
      <c r="A51" s="2" t="n"/>
      <c r="B51" s="3" t="n"/>
      <c r="C51" s="4" t="n"/>
      <c r="D51" s="4" t="n"/>
      <c r="E51" s="2" t="n"/>
      <c r="F51" s="2" t="n"/>
      <c r="G51" s="5" t="n"/>
      <c r="H51" s="6" t="n"/>
      <c r="I51" s="6" t="n"/>
      <c r="J51" s="7">
        <f>IF($A51="","",IFERROR(VLOOKUP($E51,'Summary'!$J$5:$K$12,2,FALSE),0))</f>
        <v/>
      </c>
      <c r="K51" s="8">
        <f>IF($A51="","",($G51*$H51+$I51)*$J51)</f>
        <v/>
      </c>
      <c r="L51" s="8">
        <f>IF($A51="","",$G51*$H51+$I51+$K51)</f>
        <v/>
      </c>
      <c r="M51" s="8">
        <f>IF(OR($A51="",$G51=0),"",$L51/$G51)</f>
        <v/>
      </c>
      <c r="N51" s="9" t="n"/>
      <c r="O51" s="10">
        <f>IF($A51="","",IFERROR(VLOOKUP($F51,'Summary'!$M$5:$N$11,2,FALSE),0))</f>
        <v/>
      </c>
      <c r="P51" s="10">
        <f>IF(OR($A51="",$G51="",$O51=""),"",$G51*$O51)</f>
        <v/>
      </c>
      <c r="Q51" s="8">
        <f>IF(OR($A51="",$P51=0),"",$L51/$P51)</f>
        <v/>
      </c>
      <c r="R51" s="2" t="n"/>
      <c r="S51" s="11" t="n"/>
    </row>
    <row r="52">
      <c r="A52" s="2" t="n"/>
      <c r="B52" s="3" t="n"/>
      <c r="C52" s="4" t="n"/>
      <c r="D52" s="4" t="n"/>
      <c r="E52" s="2" t="n"/>
      <c r="F52" s="2" t="n"/>
      <c r="G52" s="5" t="n"/>
      <c r="H52" s="6" t="n"/>
      <c r="I52" s="6" t="n"/>
      <c r="J52" s="7">
        <f>IF($A52="","",IFERROR(VLOOKUP($E52,'Summary'!$J$5:$K$12,2,FALSE),0))</f>
        <v/>
      </c>
      <c r="K52" s="8">
        <f>IF($A52="","",($G52*$H52+$I52)*$J52)</f>
        <v/>
      </c>
      <c r="L52" s="8">
        <f>IF($A52="","",$G52*$H52+$I52+$K52)</f>
        <v/>
      </c>
      <c r="M52" s="8">
        <f>IF(OR($A52="",$G52=0),"",$L52/$G52)</f>
        <v/>
      </c>
      <c r="N52" s="9" t="n"/>
      <c r="O52" s="10">
        <f>IF($A52="","",IFERROR(VLOOKUP($F52,'Summary'!$M$5:$N$11,2,FALSE),0))</f>
        <v/>
      </c>
      <c r="P52" s="10">
        <f>IF(OR($A52="",$G52="",$O52=""),"",$G52*$O52)</f>
        <v/>
      </c>
      <c r="Q52" s="8">
        <f>IF(OR($A52="",$P52=0),"",$L52/$P52)</f>
        <v/>
      </c>
      <c r="R52" s="2" t="n"/>
      <c r="S52" s="11" t="n"/>
    </row>
    <row r="53">
      <c r="A53" s="2" t="n"/>
      <c r="B53" s="3" t="n"/>
      <c r="C53" s="4" t="n"/>
      <c r="D53" s="4" t="n"/>
      <c r="E53" s="2" t="n"/>
      <c r="F53" s="2" t="n"/>
      <c r="G53" s="5" t="n"/>
      <c r="H53" s="6" t="n"/>
      <c r="I53" s="6" t="n"/>
      <c r="J53" s="7">
        <f>IF($A53="","",IFERROR(VLOOKUP($E53,'Summary'!$J$5:$K$12,2,FALSE),0))</f>
        <v/>
      </c>
      <c r="K53" s="8">
        <f>IF($A53="","",($G53*$H53+$I53)*$J53)</f>
        <v/>
      </c>
      <c r="L53" s="8">
        <f>IF($A53="","",$G53*$H53+$I53+$K53)</f>
        <v/>
      </c>
      <c r="M53" s="8">
        <f>IF(OR($A53="",$G53=0),"",$L53/$G53)</f>
        <v/>
      </c>
      <c r="N53" s="9" t="n"/>
      <c r="O53" s="10">
        <f>IF($A53="","",IFERROR(VLOOKUP($F53,'Summary'!$M$5:$N$11,2,FALSE),0))</f>
        <v/>
      </c>
      <c r="P53" s="10">
        <f>IF(OR($A53="",$G53="",$O53=""),"",$G53*$O53)</f>
        <v/>
      </c>
      <c r="Q53" s="8">
        <f>IF(OR($A53="",$P53=0),"",$L53/$P53)</f>
        <v/>
      </c>
      <c r="R53" s="2" t="n"/>
      <c r="S53" s="11" t="n"/>
    </row>
    <row r="54">
      <c r="A54" s="2" t="n"/>
      <c r="B54" s="3" t="n"/>
      <c r="C54" s="4" t="n"/>
      <c r="D54" s="4" t="n"/>
      <c r="E54" s="2" t="n"/>
      <c r="F54" s="2" t="n"/>
      <c r="G54" s="5" t="n"/>
      <c r="H54" s="6" t="n"/>
      <c r="I54" s="6" t="n"/>
      <c r="J54" s="7">
        <f>IF($A54="","",IFERROR(VLOOKUP($E54,'Summary'!$J$5:$K$12,2,FALSE),0))</f>
        <v/>
      </c>
      <c r="K54" s="8">
        <f>IF($A54="","",($G54*$H54+$I54)*$J54)</f>
        <v/>
      </c>
      <c r="L54" s="8">
        <f>IF($A54="","",$G54*$H54+$I54+$K54)</f>
        <v/>
      </c>
      <c r="M54" s="8">
        <f>IF(OR($A54="",$G54=0),"",$L54/$G54)</f>
        <v/>
      </c>
      <c r="N54" s="9" t="n"/>
      <c r="O54" s="10">
        <f>IF($A54="","",IFERROR(VLOOKUP($F54,'Summary'!$M$5:$N$11,2,FALSE),0))</f>
        <v/>
      </c>
      <c r="P54" s="10">
        <f>IF(OR($A54="",$G54="",$O54=""),"",$G54*$O54)</f>
        <v/>
      </c>
      <c r="Q54" s="8">
        <f>IF(OR($A54="",$P54=0),"",$L54/$P54)</f>
        <v/>
      </c>
      <c r="R54" s="2" t="n"/>
      <c r="S54" s="11" t="n"/>
    </row>
    <row r="55">
      <c r="A55" s="2" t="n"/>
      <c r="B55" s="3" t="n"/>
      <c r="C55" s="4" t="n"/>
      <c r="D55" s="4" t="n"/>
      <c r="E55" s="2" t="n"/>
      <c r="F55" s="2" t="n"/>
      <c r="G55" s="5" t="n"/>
      <c r="H55" s="6" t="n"/>
      <c r="I55" s="6" t="n"/>
      <c r="J55" s="7">
        <f>IF($A55="","",IFERROR(VLOOKUP($E55,'Summary'!$J$5:$K$12,2,FALSE),0))</f>
        <v/>
      </c>
      <c r="K55" s="8">
        <f>IF($A55="","",($G55*$H55+$I55)*$J55)</f>
        <v/>
      </c>
      <c r="L55" s="8">
        <f>IF($A55="","",$G55*$H55+$I55+$K55)</f>
        <v/>
      </c>
      <c r="M55" s="8">
        <f>IF(OR($A55="",$G55=0),"",$L55/$G55)</f>
        <v/>
      </c>
      <c r="N55" s="9" t="n"/>
      <c r="O55" s="10">
        <f>IF($A55="","",IFERROR(VLOOKUP($F55,'Summary'!$M$5:$N$11,2,FALSE),0))</f>
        <v/>
      </c>
      <c r="P55" s="10">
        <f>IF(OR($A55="",$G55="",$O55=""),"",$G55*$O55)</f>
        <v/>
      </c>
      <c r="Q55" s="8">
        <f>IF(OR($A55="",$P55=0),"",$L55/$P55)</f>
        <v/>
      </c>
      <c r="R55" s="2" t="n"/>
      <c r="S55" s="11" t="n"/>
    </row>
    <row r="56">
      <c r="A56" s="2" t="n"/>
      <c r="B56" s="3" t="n"/>
      <c r="C56" s="4" t="n"/>
      <c r="D56" s="4" t="n"/>
      <c r="E56" s="2" t="n"/>
      <c r="F56" s="2" t="n"/>
      <c r="G56" s="5" t="n"/>
      <c r="H56" s="6" t="n"/>
      <c r="I56" s="6" t="n"/>
      <c r="J56" s="7">
        <f>IF($A56="","",IFERROR(VLOOKUP($E56,'Summary'!$J$5:$K$12,2,FALSE),0))</f>
        <v/>
      </c>
      <c r="K56" s="8">
        <f>IF($A56="","",($G56*$H56+$I56)*$J56)</f>
        <v/>
      </c>
      <c r="L56" s="8">
        <f>IF($A56="","",$G56*$H56+$I56+$K56)</f>
        <v/>
      </c>
      <c r="M56" s="8">
        <f>IF(OR($A56="",$G56=0),"",$L56/$G56)</f>
        <v/>
      </c>
      <c r="N56" s="9" t="n"/>
      <c r="O56" s="10">
        <f>IF($A56="","",IFERROR(VLOOKUP($F56,'Summary'!$M$5:$N$11,2,FALSE),0))</f>
        <v/>
      </c>
      <c r="P56" s="10">
        <f>IF(OR($A56="",$G56="",$O56=""),"",$G56*$O56)</f>
        <v/>
      </c>
      <c r="Q56" s="8">
        <f>IF(OR($A56="",$P56=0),"",$L56/$P56)</f>
        <v/>
      </c>
      <c r="R56" s="2" t="n"/>
      <c r="S56" s="11" t="n"/>
    </row>
    <row r="57">
      <c r="A57" s="2" t="n"/>
      <c r="B57" s="3" t="n"/>
      <c r="C57" s="4" t="n"/>
      <c r="D57" s="4" t="n"/>
      <c r="E57" s="2" t="n"/>
      <c r="F57" s="2" t="n"/>
      <c r="G57" s="5" t="n"/>
      <c r="H57" s="6" t="n"/>
      <c r="I57" s="6" t="n"/>
      <c r="J57" s="7">
        <f>IF($A57="","",IFERROR(VLOOKUP($E57,'Summary'!$J$5:$K$12,2,FALSE),0))</f>
        <v/>
      </c>
      <c r="K57" s="8">
        <f>IF($A57="","",($G57*$H57+$I57)*$J57)</f>
        <v/>
      </c>
      <c r="L57" s="8">
        <f>IF($A57="","",$G57*$H57+$I57+$K57)</f>
        <v/>
      </c>
      <c r="M57" s="8">
        <f>IF(OR($A57="",$G57=0),"",$L57/$G57)</f>
        <v/>
      </c>
      <c r="N57" s="9" t="n"/>
      <c r="O57" s="10">
        <f>IF($A57="","",IFERROR(VLOOKUP($F57,'Summary'!$M$5:$N$11,2,FALSE),0))</f>
        <v/>
      </c>
      <c r="P57" s="10">
        <f>IF(OR($A57="",$G57="",$O57=""),"",$G57*$O57)</f>
        <v/>
      </c>
      <c r="Q57" s="8">
        <f>IF(OR($A57="",$P57=0),"",$L57/$P57)</f>
        <v/>
      </c>
      <c r="R57" s="2" t="n"/>
      <c r="S57" s="11" t="n"/>
    </row>
    <row r="58">
      <c r="A58" s="2" t="n"/>
      <c r="B58" s="3" t="n"/>
      <c r="C58" s="4" t="n"/>
      <c r="D58" s="4" t="n"/>
      <c r="E58" s="2" t="n"/>
      <c r="F58" s="2" t="n"/>
      <c r="G58" s="5" t="n"/>
      <c r="H58" s="6" t="n"/>
      <c r="I58" s="6" t="n"/>
      <c r="J58" s="7">
        <f>IF($A58="","",IFERROR(VLOOKUP($E58,'Summary'!$J$5:$K$12,2,FALSE),0))</f>
        <v/>
      </c>
      <c r="K58" s="8">
        <f>IF($A58="","",($G58*$H58+$I58)*$J58)</f>
        <v/>
      </c>
      <c r="L58" s="8">
        <f>IF($A58="","",$G58*$H58+$I58+$K58)</f>
        <v/>
      </c>
      <c r="M58" s="8">
        <f>IF(OR($A58="",$G58=0),"",$L58/$G58)</f>
        <v/>
      </c>
      <c r="N58" s="9" t="n"/>
      <c r="O58" s="10">
        <f>IF($A58="","",IFERROR(VLOOKUP($F58,'Summary'!$M$5:$N$11,2,FALSE),0))</f>
        <v/>
      </c>
      <c r="P58" s="10">
        <f>IF(OR($A58="",$G58="",$O58=""),"",$G58*$O58)</f>
        <v/>
      </c>
      <c r="Q58" s="8">
        <f>IF(OR($A58="",$P58=0),"",$L58/$P58)</f>
        <v/>
      </c>
      <c r="R58" s="2" t="n"/>
      <c r="S58" s="11" t="n"/>
    </row>
    <row r="59">
      <c r="A59" s="2" t="n"/>
      <c r="B59" s="3" t="n"/>
      <c r="C59" s="4" t="n"/>
      <c r="D59" s="4" t="n"/>
      <c r="E59" s="2" t="n"/>
      <c r="F59" s="2" t="n"/>
      <c r="G59" s="5" t="n"/>
      <c r="H59" s="6" t="n"/>
      <c r="I59" s="6" t="n"/>
      <c r="J59" s="7">
        <f>IF($A59="","",IFERROR(VLOOKUP($E59,'Summary'!$J$5:$K$12,2,FALSE),0))</f>
        <v/>
      </c>
      <c r="K59" s="8">
        <f>IF($A59="","",($G59*$H59+$I59)*$J59)</f>
        <v/>
      </c>
      <c r="L59" s="8">
        <f>IF($A59="","",$G59*$H59+$I59+$K59)</f>
        <v/>
      </c>
      <c r="M59" s="8">
        <f>IF(OR($A59="",$G59=0),"",$L59/$G59)</f>
        <v/>
      </c>
      <c r="N59" s="9" t="n"/>
      <c r="O59" s="10">
        <f>IF($A59="","",IFERROR(VLOOKUP($F59,'Summary'!$M$5:$N$11,2,FALSE),0))</f>
        <v/>
      </c>
      <c r="P59" s="10">
        <f>IF(OR($A59="",$G59="",$O59=""),"",$G59*$O59)</f>
        <v/>
      </c>
      <c r="Q59" s="8">
        <f>IF(OR($A59="",$P59=0),"",$L59/$P59)</f>
        <v/>
      </c>
      <c r="R59" s="2" t="n"/>
      <c r="S59" s="11" t="n"/>
    </row>
    <row r="60">
      <c r="A60" s="2" t="n"/>
      <c r="B60" s="3" t="n"/>
      <c r="C60" s="4" t="n"/>
      <c r="D60" s="4" t="n"/>
      <c r="E60" s="2" t="n"/>
      <c r="F60" s="2" t="n"/>
      <c r="G60" s="5" t="n"/>
      <c r="H60" s="6" t="n"/>
      <c r="I60" s="6" t="n"/>
      <c r="J60" s="7">
        <f>IF($A60="","",IFERROR(VLOOKUP($E60,'Summary'!$J$5:$K$12,2,FALSE),0))</f>
        <v/>
      </c>
      <c r="K60" s="8">
        <f>IF($A60="","",($G60*$H60+$I60)*$J60)</f>
        <v/>
      </c>
      <c r="L60" s="8">
        <f>IF($A60="","",$G60*$H60+$I60+$K60)</f>
        <v/>
      </c>
      <c r="M60" s="8">
        <f>IF(OR($A60="",$G60=0),"",$L60/$G60)</f>
        <v/>
      </c>
      <c r="N60" s="9" t="n"/>
      <c r="O60" s="10">
        <f>IF($A60="","",IFERROR(VLOOKUP($F60,'Summary'!$M$5:$N$11,2,FALSE),0))</f>
        <v/>
      </c>
      <c r="P60" s="10">
        <f>IF(OR($A60="",$G60="",$O60=""),"",$G60*$O60)</f>
        <v/>
      </c>
      <c r="Q60" s="8">
        <f>IF(OR($A60="",$P60=0),"",$L60/$P60)</f>
        <v/>
      </c>
      <c r="R60" s="2" t="n"/>
      <c r="S60" s="11" t="n"/>
    </row>
    <row r="61">
      <c r="A61" s="2" t="n"/>
      <c r="B61" s="3" t="n"/>
      <c r="C61" s="4" t="n"/>
      <c r="D61" s="4" t="n"/>
      <c r="E61" s="2" t="n"/>
      <c r="F61" s="2" t="n"/>
      <c r="G61" s="5" t="n"/>
      <c r="H61" s="6" t="n"/>
      <c r="I61" s="6" t="n"/>
      <c r="J61" s="7">
        <f>IF($A61="","",IFERROR(VLOOKUP($E61,'Summary'!$J$5:$K$12,2,FALSE),0))</f>
        <v/>
      </c>
      <c r="K61" s="8">
        <f>IF($A61="","",($G61*$H61+$I61)*$J61)</f>
        <v/>
      </c>
      <c r="L61" s="8">
        <f>IF($A61="","",$G61*$H61+$I61+$K61)</f>
        <v/>
      </c>
      <c r="M61" s="8">
        <f>IF(OR($A61="",$G61=0),"",$L61/$G61)</f>
        <v/>
      </c>
      <c r="N61" s="9" t="n"/>
      <c r="O61" s="10">
        <f>IF($A61="","",IFERROR(VLOOKUP($F61,'Summary'!$M$5:$N$11,2,FALSE),0))</f>
        <v/>
      </c>
      <c r="P61" s="10">
        <f>IF(OR($A61="",$G61="",$O61=""),"",$G61*$O61)</f>
        <v/>
      </c>
      <c r="Q61" s="8">
        <f>IF(OR($A61="",$P61=0),"",$L61/$P61)</f>
        <v/>
      </c>
      <c r="R61" s="2" t="n"/>
      <c r="S61" s="11" t="n"/>
    </row>
    <row r="62">
      <c r="A62" s="2" t="n"/>
      <c r="B62" s="3" t="n"/>
      <c r="C62" s="4" t="n"/>
      <c r="D62" s="4" t="n"/>
      <c r="E62" s="2" t="n"/>
      <c r="F62" s="2" t="n"/>
      <c r="G62" s="5" t="n"/>
      <c r="H62" s="6" t="n"/>
      <c r="I62" s="6" t="n"/>
      <c r="J62" s="7">
        <f>IF($A62="","",IFERROR(VLOOKUP($E62,'Summary'!$J$5:$K$12,2,FALSE),0))</f>
        <v/>
      </c>
      <c r="K62" s="8">
        <f>IF($A62="","",($G62*$H62+$I62)*$J62)</f>
        <v/>
      </c>
      <c r="L62" s="8">
        <f>IF($A62="","",$G62*$H62+$I62+$K62)</f>
        <v/>
      </c>
      <c r="M62" s="8">
        <f>IF(OR($A62="",$G62=0),"",$L62/$G62)</f>
        <v/>
      </c>
      <c r="N62" s="9" t="n"/>
      <c r="O62" s="10">
        <f>IF($A62="","",IFERROR(VLOOKUP($F62,'Summary'!$M$5:$N$11,2,FALSE),0))</f>
        <v/>
      </c>
      <c r="P62" s="10">
        <f>IF(OR($A62="",$G62="",$O62=""),"",$G62*$O62)</f>
        <v/>
      </c>
      <c r="Q62" s="8">
        <f>IF(OR($A62="",$P62=0),"",$L62/$P62)</f>
        <v/>
      </c>
      <c r="R62" s="2" t="n"/>
      <c r="S62" s="11" t="n"/>
    </row>
    <row r="63">
      <c r="A63" s="2" t="n"/>
      <c r="B63" s="3" t="n"/>
      <c r="C63" s="4" t="n"/>
      <c r="D63" s="4" t="n"/>
      <c r="E63" s="2" t="n"/>
      <c r="F63" s="2" t="n"/>
      <c r="G63" s="5" t="n"/>
      <c r="H63" s="6" t="n"/>
      <c r="I63" s="6" t="n"/>
      <c r="J63" s="7">
        <f>IF($A63="","",IFERROR(VLOOKUP($E63,'Summary'!$J$5:$K$12,2,FALSE),0))</f>
        <v/>
      </c>
      <c r="K63" s="8">
        <f>IF($A63="","",($G63*$H63+$I63)*$J63)</f>
        <v/>
      </c>
      <c r="L63" s="8">
        <f>IF($A63="","",$G63*$H63+$I63+$K63)</f>
        <v/>
      </c>
      <c r="M63" s="8">
        <f>IF(OR($A63="",$G63=0),"",$L63/$G63)</f>
        <v/>
      </c>
      <c r="N63" s="9" t="n"/>
      <c r="O63" s="10">
        <f>IF($A63="","",IFERROR(VLOOKUP($F63,'Summary'!$M$5:$N$11,2,FALSE),0))</f>
        <v/>
      </c>
      <c r="P63" s="10">
        <f>IF(OR($A63="",$G63="",$O63=""),"",$G63*$O63)</f>
        <v/>
      </c>
      <c r="Q63" s="8">
        <f>IF(OR($A63="",$P63=0),"",$L63/$P63)</f>
        <v/>
      </c>
      <c r="R63" s="2" t="n"/>
      <c r="S63" s="11" t="n"/>
    </row>
    <row r="64">
      <c r="A64" s="2" t="n"/>
      <c r="B64" s="3" t="n"/>
      <c r="C64" s="4" t="n"/>
      <c r="D64" s="4" t="n"/>
      <c r="E64" s="2" t="n"/>
      <c r="F64" s="2" t="n"/>
      <c r="G64" s="5" t="n"/>
      <c r="H64" s="6" t="n"/>
      <c r="I64" s="6" t="n"/>
      <c r="J64" s="7">
        <f>IF($A64="","",IFERROR(VLOOKUP($E64,'Summary'!$J$5:$K$12,2,FALSE),0))</f>
        <v/>
      </c>
      <c r="K64" s="8">
        <f>IF($A64="","",($G64*$H64+$I64)*$J64)</f>
        <v/>
      </c>
      <c r="L64" s="8">
        <f>IF($A64="","",$G64*$H64+$I64+$K64)</f>
        <v/>
      </c>
      <c r="M64" s="8">
        <f>IF(OR($A64="",$G64=0),"",$L64/$G64)</f>
        <v/>
      </c>
      <c r="N64" s="9" t="n"/>
      <c r="O64" s="10">
        <f>IF($A64="","",IFERROR(VLOOKUP($F64,'Summary'!$M$5:$N$11,2,FALSE),0))</f>
        <v/>
      </c>
      <c r="P64" s="10">
        <f>IF(OR($A64="",$G64="",$O64=""),"",$G64*$O64)</f>
        <v/>
      </c>
      <c r="Q64" s="8">
        <f>IF(OR($A64="",$P64=0),"",$L64/$P64)</f>
        <v/>
      </c>
      <c r="R64" s="2" t="n"/>
      <c r="S64" s="11" t="n"/>
    </row>
    <row r="65">
      <c r="A65" s="2" t="n"/>
      <c r="B65" s="3" t="n"/>
      <c r="C65" s="4" t="n"/>
      <c r="D65" s="4" t="n"/>
      <c r="E65" s="2" t="n"/>
      <c r="F65" s="2" t="n"/>
      <c r="G65" s="5" t="n"/>
      <c r="H65" s="6" t="n"/>
      <c r="I65" s="6" t="n"/>
      <c r="J65" s="7">
        <f>IF($A65="","",IFERROR(VLOOKUP($E65,'Summary'!$J$5:$K$12,2,FALSE),0))</f>
        <v/>
      </c>
      <c r="K65" s="8">
        <f>IF($A65="","",($G65*$H65+$I65)*$J65)</f>
        <v/>
      </c>
      <c r="L65" s="8">
        <f>IF($A65="","",$G65*$H65+$I65+$K65)</f>
        <v/>
      </c>
      <c r="M65" s="8">
        <f>IF(OR($A65="",$G65=0),"",$L65/$G65)</f>
        <v/>
      </c>
      <c r="N65" s="9" t="n"/>
      <c r="O65" s="10">
        <f>IF($A65="","",IFERROR(VLOOKUP($F65,'Summary'!$M$5:$N$11,2,FALSE),0))</f>
        <v/>
      </c>
      <c r="P65" s="10">
        <f>IF(OR($A65="",$G65="",$O65=""),"",$G65*$O65)</f>
        <v/>
      </c>
      <c r="Q65" s="8">
        <f>IF(OR($A65="",$P65=0),"",$L65/$P65)</f>
        <v/>
      </c>
      <c r="R65" s="2" t="n"/>
      <c r="S65" s="11" t="n"/>
    </row>
    <row r="66">
      <c r="A66" s="2" t="n"/>
      <c r="B66" s="3" t="n"/>
      <c r="C66" s="4" t="n"/>
      <c r="D66" s="4" t="n"/>
      <c r="E66" s="2" t="n"/>
      <c r="F66" s="2" t="n"/>
      <c r="G66" s="5" t="n"/>
      <c r="H66" s="6" t="n"/>
      <c r="I66" s="6" t="n"/>
      <c r="J66" s="7">
        <f>IF($A66="","",IFERROR(VLOOKUP($E66,'Summary'!$J$5:$K$12,2,FALSE),0))</f>
        <v/>
      </c>
      <c r="K66" s="8">
        <f>IF($A66="","",($G66*$H66+$I66)*$J66)</f>
        <v/>
      </c>
      <c r="L66" s="8">
        <f>IF($A66="","",$G66*$H66+$I66+$K66)</f>
        <v/>
      </c>
      <c r="M66" s="8">
        <f>IF(OR($A66="",$G66=0),"",$L66/$G66)</f>
        <v/>
      </c>
      <c r="N66" s="9" t="n"/>
      <c r="O66" s="10">
        <f>IF($A66="","",IFERROR(VLOOKUP($F66,'Summary'!$M$5:$N$11,2,FALSE),0))</f>
        <v/>
      </c>
      <c r="P66" s="10">
        <f>IF(OR($A66="",$G66="",$O66=""),"",$G66*$O66)</f>
        <v/>
      </c>
      <c r="Q66" s="8">
        <f>IF(OR($A66="",$P66=0),"",$L66/$P66)</f>
        <v/>
      </c>
      <c r="R66" s="2" t="n"/>
      <c r="S66" s="11" t="n"/>
    </row>
    <row r="67">
      <c r="A67" s="2" t="n"/>
      <c r="B67" s="3" t="n"/>
      <c r="C67" s="4" t="n"/>
      <c r="D67" s="4" t="n"/>
      <c r="E67" s="2" t="n"/>
      <c r="F67" s="2" t="n"/>
      <c r="G67" s="5" t="n"/>
      <c r="H67" s="6" t="n"/>
      <c r="I67" s="6" t="n"/>
      <c r="J67" s="7">
        <f>IF($A67="","",IFERROR(VLOOKUP($E67,'Summary'!$J$5:$K$12,2,FALSE),0))</f>
        <v/>
      </c>
      <c r="K67" s="8">
        <f>IF($A67="","",($G67*$H67+$I67)*$J67)</f>
        <v/>
      </c>
      <c r="L67" s="8">
        <f>IF($A67="","",$G67*$H67+$I67+$K67)</f>
        <v/>
      </c>
      <c r="M67" s="8">
        <f>IF(OR($A67="",$G67=0),"",$L67/$G67)</f>
        <v/>
      </c>
      <c r="N67" s="9" t="n"/>
      <c r="O67" s="10">
        <f>IF($A67="","",IFERROR(VLOOKUP($F67,'Summary'!$M$5:$N$11,2,FALSE),0))</f>
        <v/>
      </c>
      <c r="P67" s="10">
        <f>IF(OR($A67="",$G67="",$O67=""),"",$G67*$O67)</f>
        <v/>
      </c>
      <c r="Q67" s="8">
        <f>IF(OR($A67="",$P67=0),"",$L67/$P67)</f>
        <v/>
      </c>
      <c r="R67" s="2" t="n"/>
      <c r="S67" s="11" t="n"/>
    </row>
    <row r="68">
      <c r="A68" s="2" t="n"/>
      <c r="B68" s="3" t="n"/>
      <c r="C68" s="4" t="n"/>
      <c r="D68" s="4" t="n"/>
      <c r="E68" s="2" t="n"/>
      <c r="F68" s="2" t="n"/>
      <c r="G68" s="5" t="n"/>
      <c r="H68" s="6" t="n"/>
      <c r="I68" s="6" t="n"/>
      <c r="J68" s="7">
        <f>IF($A68="","",IFERROR(VLOOKUP($E68,'Summary'!$J$5:$K$12,2,FALSE),0))</f>
        <v/>
      </c>
      <c r="K68" s="8">
        <f>IF($A68="","",($G68*$H68+$I68)*$J68)</f>
        <v/>
      </c>
      <c r="L68" s="8">
        <f>IF($A68="","",$G68*$H68+$I68+$K68)</f>
        <v/>
      </c>
      <c r="M68" s="8">
        <f>IF(OR($A68="",$G68=0),"",$L68/$G68)</f>
        <v/>
      </c>
      <c r="N68" s="9" t="n"/>
      <c r="O68" s="10">
        <f>IF($A68="","",IFERROR(VLOOKUP($F68,'Summary'!$M$5:$N$11,2,FALSE),0))</f>
        <v/>
      </c>
      <c r="P68" s="10">
        <f>IF(OR($A68="",$G68="",$O68=""),"",$G68*$O68)</f>
        <v/>
      </c>
      <c r="Q68" s="8">
        <f>IF(OR($A68="",$P68=0),"",$L68/$P68)</f>
        <v/>
      </c>
      <c r="R68" s="2" t="n"/>
      <c r="S68" s="11" t="n"/>
    </row>
    <row r="69">
      <c r="A69" s="2" t="n"/>
      <c r="B69" s="3" t="n"/>
      <c r="C69" s="4" t="n"/>
      <c r="D69" s="4" t="n"/>
      <c r="E69" s="2" t="n"/>
      <c r="F69" s="2" t="n"/>
      <c r="G69" s="5" t="n"/>
      <c r="H69" s="6" t="n"/>
      <c r="I69" s="6" t="n"/>
      <c r="J69" s="7">
        <f>IF($A69="","",IFERROR(VLOOKUP($E69,'Summary'!$J$5:$K$12,2,FALSE),0))</f>
        <v/>
      </c>
      <c r="K69" s="8">
        <f>IF($A69="","",($G69*$H69+$I69)*$J69)</f>
        <v/>
      </c>
      <c r="L69" s="8">
        <f>IF($A69="","",$G69*$H69+$I69+$K69)</f>
        <v/>
      </c>
      <c r="M69" s="8">
        <f>IF(OR($A69="",$G69=0),"",$L69/$G69)</f>
        <v/>
      </c>
      <c r="N69" s="9" t="n"/>
      <c r="O69" s="10">
        <f>IF($A69="","",IFERROR(VLOOKUP($F69,'Summary'!$M$5:$N$11,2,FALSE),0))</f>
        <v/>
      </c>
      <c r="P69" s="10">
        <f>IF(OR($A69="",$G69="",$O69=""),"",$G69*$O69)</f>
        <v/>
      </c>
      <c r="Q69" s="8">
        <f>IF(OR($A69="",$P69=0),"",$L69/$P69)</f>
        <v/>
      </c>
      <c r="R69" s="2" t="n"/>
      <c r="S69" s="11" t="n"/>
    </row>
    <row r="70">
      <c r="A70" s="2" t="n"/>
      <c r="B70" s="3" t="n"/>
      <c r="C70" s="4" t="n"/>
      <c r="D70" s="4" t="n"/>
      <c r="E70" s="2" t="n"/>
      <c r="F70" s="2" t="n"/>
      <c r="G70" s="5" t="n"/>
      <c r="H70" s="6" t="n"/>
      <c r="I70" s="6" t="n"/>
      <c r="J70" s="7">
        <f>IF($A70="","",IFERROR(VLOOKUP($E70,'Summary'!$J$5:$K$12,2,FALSE),0))</f>
        <v/>
      </c>
      <c r="K70" s="8">
        <f>IF($A70="","",($G70*$H70+$I70)*$J70)</f>
        <v/>
      </c>
      <c r="L70" s="8">
        <f>IF($A70="","",$G70*$H70+$I70+$K70)</f>
        <v/>
      </c>
      <c r="M70" s="8">
        <f>IF(OR($A70="",$G70=0),"",$L70/$G70)</f>
        <v/>
      </c>
      <c r="N70" s="9" t="n"/>
      <c r="O70" s="10">
        <f>IF($A70="","",IFERROR(VLOOKUP($F70,'Summary'!$M$5:$N$11,2,FALSE),0))</f>
        <v/>
      </c>
      <c r="P70" s="10">
        <f>IF(OR($A70="",$G70="",$O70=""),"",$G70*$O70)</f>
        <v/>
      </c>
      <c r="Q70" s="8">
        <f>IF(OR($A70="",$P70=0),"",$L70/$P70)</f>
        <v/>
      </c>
      <c r="R70" s="2" t="n"/>
      <c r="S70" s="11" t="n"/>
    </row>
    <row r="71">
      <c r="A71" s="2" t="n"/>
      <c r="B71" s="3" t="n"/>
      <c r="C71" s="4" t="n"/>
      <c r="D71" s="4" t="n"/>
      <c r="E71" s="2" t="n"/>
      <c r="F71" s="2" t="n"/>
      <c r="G71" s="5" t="n"/>
      <c r="H71" s="6" t="n"/>
      <c r="I71" s="6" t="n"/>
      <c r="J71" s="7">
        <f>IF($A71="","",IFERROR(VLOOKUP($E71,'Summary'!$J$5:$K$12,2,FALSE),0))</f>
        <v/>
      </c>
      <c r="K71" s="8">
        <f>IF($A71="","",($G71*$H71+$I71)*$J71)</f>
        <v/>
      </c>
      <c r="L71" s="8">
        <f>IF($A71="","",$G71*$H71+$I71+$K71)</f>
        <v/>
      </c>
      <c r="M71" s="8">
        <f>IF(OR($A71="",$G71=0),"",$L71/$G71)</f>
        <v/>
      </c>
      <c r="N71" s="9" t="n"/>
      <c r="O71" s="10">
        <f>IF($A71="","",IFERROR(VLOOKUP($F71,'Summary'!$M$5:$N$11,2,FALSE),0))</f>
        <v/>
      </c>
      <c r="P71" s="10">
        <f>IF(OR($A71="",$G71="",$O71=""),"",$G71*$O71)</f>
        <v/>
      </c>
      <c r="Q71" s="8">
        <f>IF(OR($A71="",$P71=0),"",$L71/$P71)</f>
        <v/>
      </c>
      <c r="R71" s="2" t="n"/>
      <c r="S71" s="11" t="n"/>
    </row>
    <row r="72">
      <c r="A72" s="2" t="n"/>
      <c r="B72" s="3" t="n"/>
      <c r="C72" s="4" t="n"/>
      <c r="D72" s="4" t="n"/>
      <c r="E72" s="2" t="n"/>
      <c r="F72" s="2" t="n"/>
      <c r="G72" s="5" t="n"/>
      <c r="H72" s="6" t="n"/>
      <c r="I72" s="6" t="n"/>
      <c r="J72" s="7">
        <f>IF($A72="","",IFERROR(VLOOKUP($E72,'Summary'!$J$5:$K$12,2,FALSE),0))</f>
        <v/>
      </c>
      <c r="K72" s="8">
        <f>IF($A72="","",($G72*$H72+$I72)*$J72)</f>
        <v/>
      </c>
      <c r="L72" s="8">
        <f>IF($A72="","",$G72*$H72+$I72+$K72)</f>
        <v/>
      </c>
      <c r="M72" s="8">
        <f>IF(OR($A72="",$G72=0),"",$L72/$G72)</f>
        <v/>
      </c>
      <c r="N72" s="9" t="n"/>
      <c r="O72" s="10">
        <f>IF($A72="","",IFERROR(VLOOKUP($F72,'Summary'!$M$5:$N$11,2,FALSE),0))</f>
        <v/>
      </c>
      <c r="P72" s="10">
        <f>IF(OR($A72="",$G72="",$O72=""),"",$G72*$O72)</f>
        <v/>
      </c>
      <c r="Q72" s="8">
        <f>IF(OR($A72="",$P72=0),"",$L72/$P72)</f>
        <v/>
      </c>
      <c r="R72" s="2" t="n"/>
      <c r="S72" s="11" t="n"/>
    </row>
    <row r="73">
      <c r="A73" s="2" t="n"/>
      <c r="B73" s="3" t="n"/>
      <c r="C73" s="4" t="n"/>
      <c r="D73" s="4" t="n"/>
      <c r="E73" s="2" t="n"/>
      <c r="F73" s="2" t="n"/>
      <c r="G73" s="5" t="n"/>
      <c r="H73" s="6" t="n"/>
      <c r="I73" s="6" t="n"/>
      <c r="J73" s="7">
        <f>IF($A73="","",IFERROR(VLOOKUP($E73,'Summary'!$J$5:$K$12,2,FALSE),0))</f>
        <v/>
      </c>
      <c r="K73" s="8">
        <f>IF($A73="","",($G73*$H73+$I73)*$J73)</f>
        <v/>
      </c>
      <c r="L73" s="8">
        <f>IF($A73="","",$G73*$H73+$I73+$K73)</f>
        <v/>
      </c>
      <c r="M73" s="8">
        <f>IF(OR($A73="",$G73=0),"",$L73/$G73)</f>
        <v/>
      </c>
      <c r="N73" s="9" t="n"/>
      <c r="O73" s="10">
        <f>IF($A73="","",IFERROR(VLOOKUP($F73,'Summary'!$M$5:$N$11,2,FALSE),0))</f>
        <v/>
      </c>
      <c r="P73" s="10">
        <f>IF(OR($A73="",$G73="",$O73=""),"",$G73*$O73)</f>
        <v/>
      </c>
      <c r="Q73" s="8">
        <f>IF(OR($A73="",$P73=0),"",$L73/$P73)</f>
        <v/>
      </c>
      <c r="R73" s="2" t="n"/>
      <c r="S73" s="11" t="n"/>
    </row>
    <row r="74">
      <c r="A74" s="2" t="n"/>
      <c r="B74" s="3" t="n"/>
      <c r="C74" s="4" t="n"/>
      <c r="D74" s="4" t="n"/>
      <c r="E74" s="2" t="n"/>
      <c r="F74" s="2" t="n"/>
      <c r="G74" s="5" t="n"/>
      <c r="H74" s="6" t="n"/>
      <c r="I74" s="6" t="n"/>
      <c r="J74" s="7">
        <f>IF($A74="","",IFERROR(VLOOKUP($E74,'Summary'!$J$5:$K$12,2,FALSE),0))</f>
        <v/>
      </c>
      <c r="K74" s="8">
        <f>IF($A74="","",($G74*$H74+$I74)*$J74)</f>
        <v/>
      </c>
      <c r="L74" s="8">
        <f>IF($A74="","",$G74*$H74+$I74+$K74)</f>
        <v/>
      </c>
      <c r="M74" s="8">
        <f>IF(OR($A74="",$G74=0),"",$L74/$G74)</f>
        <v/>
      </c>
      <c r="N74" s="9" t="n"/>
      <c r="O74" s="10">
        <f>IF($A74="","",IFERROR(VLOOKUP($F74,'Summary'!$M$5:$N$11,2,FALSE),0))</f>
        <v/>
      </c>
      <c r="P74" s="10">
        <f>IF(OR($A74="",$G74="",$O74=""),"",$G74*$O74)</f>
        <v/>
      </c>
      <c r="Q74" s="8">
        <f>IF(OR($A74="",$P74=0),"",$L74/$P74)</f>
        <v/>
      </c>
      <c r="R74" s="2" t="n"/>
      <c r="S74" s="11" t="n"/>
    </row>
    <row r="75">
      <c r="A75" s="2" t="n"/>
      <c r="B75" s="3" t="n"/>
      <c r="C75" s="4" t="n"/>
      <c r="D75" s="4" t="n"/>
      <c r="E75" s="2" t="n"/>
      <c r="F75" s="2" t="n"/>
      <c r="G75" s="5" t="n"/>
      <c r="H75" s="6" t="n"/>
      <c r="I75" s="6" t="n"/>
      <c r="J75" s="7">
        <f>IF($A75="","",IFERROR(VLOOKUP($E75,'Summary'!$J$5:$K$12,2,FALSE),0))</f>
        <v/>
      </c>
      <c r="K75" s="8">
        <f>IF($A75="","",($G75*$H75+$I75)*$J75)</f>
        <v/>
      </c>
      <c r="L75" s="8">
        <f>IF($A75="","",$G75*$H75+$I75+$K75)</f>
        <v/>
      </c>
      <c r="M75" s="8">
        <f>IF(OR($A75="",$G75=0),"",$L75/$G75)</f>
        <v/>
      </c>
      <c r="N75" s="9" t="n"/>
      <c r="O75" s="10">
        <f>IF($A75="","",IFERROR(VLOOKUP($F75,'Summary'!$M$5:$N$11,2,FALSE),0))</f>
        <v/>
      </c>
      <c r="P75" s="10">
        <f>IF(OR($A75="",$G75="",$O75=""),"",$G75*$O75)</f>
        <v/>
      </c>
      <c r="Q75" s="8">
        <f>IF(OR($A75="",$P75=0),"",$L75/$P75)</f>
        <v/>
      </c>
      <c r="R75" s="2" t="n"/>
      <c r="S75" s="11" t="n"/>
    </row>
    <row r="76">
      <c r="A76" s="2" t="n"/>
      <c r="B76" s="3" t="n"/>
      <c r="C76" s="4" t="n"/>
      <c r="D76" s="4" t="n"/>
      <c r="E76" s="2" t="n"/>
      <c r="F76" s="2" t="n"/>
      <c r="G76" s="5" t="n"/>
      <c r="H76" s="6" t="n"/>
      <c r="I76" s="6" t="n"/>
      <c r="J76" s="7">
        <f>IF($A76="","",IFERROR(VLOOKUP($E76,'Summary'!$J$5:$K$12,2,FALSE),0))</f>
        <v/>
      </c>
      <c r="K76" s="8">
        <f>IF($A76="","",($G76*$H76+$I76)*$J76)</f>
        <v/>
      </c>
      <c r="L76" s="8">
        <f>IF($A76="","",$G76*$H76+$I76+$K76)</f>
        <v/>
      </c>
      <c r="M76" s="8">
        <f>IF(OR($A76="",$G76=0),"",$L76/$G76)</f>
        <v/>
      </c>
      <c r="N76" s="9" t="n"/>
      <c r="O76" s="10">
        <f>IF($A76="","",IFERROR(VLOOKUP($F76,'Summary'!$M$5:$N$11,2,FALSE),0))</f>
        <v/>
      </c>
      <c r="P76" s="10">
        <f>IF(OR($A76="",$G76="",$O76=""),"",$G76*$O76)</f>
        <v/>
      </c>
      <c r="Q76" s="8">
        <f>IF(OR($A76="",$P76=0),"",$L76/$P76)</f>
        <v/>
      </c>
      <c r="R76" s="2" t="n"/>
      <c r="S76" s="11" t="n"/>
    </row>
    <row r="77">
      <c r="A77" s="2" t="n"/>
      <c r="B77" s="3" t="n"/>
      <c r="C77" s="4" t="n"/>
      <c r="D77" s="4" t="n"/>
      <c r="E77" s="2" t="n"/>
      <c r="F77" s="2" t="n"/>
      <c r="G77" s="5" t="n"/>
      <c r="H77" s="6" t="n"/>
      <c r="I77" s="6" t="n"/>
      <c r="J77" s="7">
        <f>IF($A77="","",IFERROR(VLOOKUP($E77,'Summary'!$J$5:$K$12,2,FALSE),0))</f>
        <v/>
      </c>
      <c r="K77" s="8">
        <f>IF($A77="","",($G77*$H77+$I77)*$J77)</f>
        <v/>
      </c>
      <c r="L77" s="8">
        <f>IF($A77="","",$G77*$H77+$I77+$K77)</f>
        <v/>
      </c>
      <c r="M77" s="8">
        <f>IF(OR($A77="",$G77=0),"",$L77/$G77)</f>
        <v/>
      </c>
      <c r="N77" s="9" t="n"/>
      <c r="O77" s="10">
        <f>IF($A77="","",IFERROR(VLOOKUP($F77,'Summary'!$M$5:$N$11,2,FALSE),0))</f>
        <v/>
      </c>
      <c r="P77" s="10">
        <f>IF(OR($A77="",$G77="",$O77=""),"",$G77*$O77)</f>
        <v/>
      </c>
      <c r="Q77" s="8">
        <f>IF(OR($A77="",$P77=0),"",$L77/$P77)</f>
        <v/>
      </c>
      <c r="R77" s="2" t="n"/>
      <c r="S77" s="11" t="n"/>
    </row>
    <row r="78">
      <c r="A78" s="2" t="n"/>
      <c r="B78" s="3" t="n"/>
      <c r="C78" s="4" t="n"/>
      <c r="D78" s="4" t="n"/>
      <c r="E78" s="2" t="n"/>
      <c r="F78" s="2" t="n"/>
      <c r="G78" s="5" t="n"/>
      <c r="H78" s="6" t="n"/>
      <c r="I78" s="6" t="n"/>
      <c r="J78" s="7">
        <f>IF($A78="","",IFERROR(VLOOKUP($E78,'Summary'!$J$5:$K$12,2,FALSE),0))</f>
        <v/>
      </c>
      <c r="K78" s="8">
        <f>IF($A78="","",($G78*$H78+$I78)*$J78)</f>
        <v/>
      </c>
      <c r="L78" s="8">
        <f>IF($A78="","",$G78*$H78+$I78+$K78)</f>
        <v/>
      </c>
      <c r="M78" s="8">
        <f>IF(OR($A78="",$G78=0),"",$L78/$G78)</f>
        <v/>
      </c>
      <c r="N78" s="9" t="n"/>
      <c r="O78" s="10">
        <f>IF($A78="","",IFERROR(VLOOKUP($F78,'Summary'!$M$5:$N$11,2,FALSE),0))</f>
        <v/>
      </c>
      <c r="P78" s="10">
        <f>IF(OR($A78="",$G78="",$O78=""),"",$G78*$O78)</f>
        <v/>
      </c>
      <c r="Q78" s="8">
        <f>IF(OR($A78="",$P78=0),"",$L78/$P78)</f>
        <v/>
      </c>
      <c r="R78" s="2" t="n"/>
      <c r="S78" s="11" t="n"/>
    </row>
    <row r="79">
      <c r="A79" s="2" t="n"/>
      <c r="B79" s="3" t="n"/>
      <c r="C79" s="4" t="n"/>
      <c r="D79" s="4" t="n"/>
      <c r="E79" s="2" t="n"/>
      <c r="F79" s="2" t="n"/>
      <c r="G79" s="5" t="n"/>
      <c r="H79" s="6" t="n"/>
      <c r="I79" s="6" t="n"/>
      <c r="J79" s="7">
        <f>IF($A79="","",IFERROR(VLOOKUP($E79,'Summary'!$J$5:$K$12,2,FALSE),0))</f>
        <v/>
      </c>
      <c r="K79" s="8">
        <f>IF($A79="","",($G79*$H79+$I79)*$J79)</f>
        <v/>
      </c>
      <c r="L79" s="8">
        <f>IF($A79="","",$G79*$H79+$I79+$K79)</f>
        <v/>
      </c>
      <c r="M79" s="8">
        <f>IF(OR($A79="",$G79=0),"",$L79/$G79)</f>
        <v/>
      </c>
      <c r="N79" s="9" t="n"/>
      <c r="O79" s="10">
        <f>IF($A79="","",IFERROR(VLOOKUP($F79,'Summary'!$M$5:$N$11,2,FALSE),0))</f>
        <v/>
      </c>
      <c r="P79" s="10">
        <f>IF(OR($A79="",$G79="",$O79=""),"",$G79*$O79)</f>
        <v/>
      </c>
      <c r="Q79" s="8">
        <f>IF(OR($A79="",$P79=0),"",$L79/$P79)</f>
        <v/>
      </c>
      <c r="R79" s="2" t="n"/>
      <c r="S79" s="11" t="n"/>
    </row>
    <row r="80">
      <c r="A80" s="2" t="n"/>
      <c r="B80" s="3" t="n"/>
      <c r="C80" s="4" t="n"/>
      <c r="D80" s="4" t="n"/>
      <c r="E80" s="2" t="n"/>
      <c r="F80" s="2" t="n"/>
      <c r="G80" s="5" t="n"/>
      <c r="H80" s="6" t="n"/>
      <c r="I80" s="6" t="n"/>
      <c r="J80" s="7">
        <f>IF($A80="","",IFERROR(VLOOKUP($E80,'Summary'!$J$5:$K$12,2,FALSE),0))</f>
        <v/>
      </c>
      <c r="K80" s="8">
        <f>IF($A80="","",($G80*$H80+$I80)*$J80)</f>
        <v/>
      </c>
      <c r="L80" s="8">
        <f>IF($A80="","",$G80*$H80+$I80+$K80)</f>
        <v/>
      </c>
      <c r="M80" s="8">
        <f>IF(OR($A80="",$G80=0),"",$L80/$G80)</f>
        <v/>
      </c>
      <c r="N80" s="9" t="n"/>
      <c r="O80" s="10">
        <f>IF($A80="","",IFERROR(VLOOKUP($F80,'Summary'!$M$5:$N$11,2,FALSE),0))</f>
        <v/>
      </c>
      <c r="P80" s="10">
        <f>IF(OR($A80="",$G80="",$O80=""),"",$G80*$O80)</f>
        <v/>
      </c>
      <c r="Q80" s="8">
        <f>IF(OR($A80="",$P80=0),"",$L80/$P80)</f>
        <v/>
      </c>
      <c r="R80" s="2" t="n"/>
      <c r="S80" s="11" t="n"/>
    </row>
    <row r="81">
      <c r="A81" s="2" t="n"/>
      <c r="B81" s="3" t="n"/>
      <c r="C81" s="4" t="n"/>
      <c r="D81" s="4" t="n"/>
      <c r="E81" s="2" t="n"/>
      <c r="F81" s="2" t="n"/>
      <c r="G81" s="5" t="n"/>
      <c r="H81" s="6" t="n"/>
      <c r="I81" s="6" t="n"/>
      <c r="J81" s="7">
        <f>IF($A81="","",IFERROR(VLOOKUP($E81,'Summary'!$J$5:$K$12,2,FALSE),0))</f>
        <v/>
      </c>
      <c r="K81" s="8">
        <f>IF($A81="","",($G81*$H81+$I81)*$J81)</f>
        <v/>
      </c>
      <c r="L81" s="8">
        <f>IF($A81="","",$G81*$H81+$I81+$K81)</f>
        <v/>
      </c>
      <c r="M81" s="8">
        <f>IF(OR($A81="",$G81=0),"",$L81/$G81)</f>
        <v/>
      </c>
      <c r="N81" s="9" t="n"/>
      <c r="O81" s="10">
        <f>IF($A81="","",IFERROR(VLOOKUP($F81,'Summary'!$M$5:$N$11,2,FALSE),0))</f>
        <v/>
      </c>
      <c r="P81" s="10">
        <f>IF(OR($A81="",$G81="",$O81=""),"",$G81*$O81)</f>
        <v/>
      </c>
      <c r="Q81" s="8">
        <f>IF(OR($A81="",$P81=0),"",$L81/$P81)</f>
        <v/>
      </c>
      <c r="R81" s="2" t="n"/>
      <c r="S81" s="11" t="n"/>
    </row>
    <row r="82">
      <c r="A82" s="2" t="n"/>
      <c r="B82" s="3" t="n"/>
      <c r="C82" s="4" t="n"/>
      <c r="D82" s="4" t="n"/>
      <c r="E82" s="2" t="n"/>
      <c r="F82" s="2" t="n"/>
      <c r="G82" s="5" t="n"/>
      <c r="H82" s="6" t="n"/>
      <c r="I82" s="6" t="n"/>
      <c r="J82" s="7">
        <f>IF($A82="","",IFERROR(VLOOKUP($E82,'Summary'!$J$5:$K$12,2,FALSE),0))</f>
        <v/>
      </c>
      <c r="K82" s="8">
        <f>IF($A82="","",($G82*$H82+$I82)*$J82)</f>
        <v/>
      </c>
      <c r="L82" s="8">
        <f>IF($A82="","",$G82*$H82+$I82+$K82)</f>
        <v/>
      </c>
      <c r="M82" s="8">
        <f>IF(OR($A82="",$G82=0),"",$L82/$G82)</f>
        <v/>
      </c>
      <c r="N82" s="9" t="n"/>
      <c r="O82" s="10">
        <f>IF($A82="","",IFERROR(VLOOKUP($F82,'Summary'!$M$5:$N$11,2,FALSE),0))</f>
        <v/>
      </c>
      <c r="P82" s="10">
        <f>IF(OR($A82="",$G82="",$O82=""),"",$G82*$O82)</f>
        <v/>
      </c>
      <c r="Q82" s="8">
        <f>IF(OR($A82="",$P82=0),"",$L82/$P82)</f>
        <v/>
      </c>
      <c r="R82" s="2" t="n"/>
      <c r="S82" s="11" t="n"/>
    </row>
    <row r="83">
      <c r="A83" s="2" t="n"/>
      <c r="B83" s="3" t="n"/>
      <c r="C83" s="4" t="n"/>
      <c r="D83" s="4" t="n"/>
      <c r="E83" s="2" t="n"/>
      <c r="F83" s="2" t="n"/>
      <c r="G83" s="5" t="n"/>
      <c r="H83" s="6" t="n"/>
      <c r="I83" s="6" t="n"/>
      <c r="J83" s="7">
        <f>IF($A83="","",IFERROR(VLOOKUP($E83,'Summary'!$J$5:$K$12,2,FALSE),0))</f>
        <v/>
      </c>
      <c r="K83" s="8">
        <f>IF($A83="","",($G83*$H83+$I83)*$J83)</f>
        <v/>
      </c>
      <c r="L83" s="8">
        <f>IF($A83="","",$G83*$H83+$I83+$K83)</f>
        <v/>
      </c>
      <c r="M83" s="8">
        <f>IF(OR($A83="",$G83=0),"",$L83/$G83)</f>
        <v/>
      </c>
      <c r="N83" s="9" t="n"/>
      <c r="O83" s="10">
        <f>IF($A83="","",IFERROR(VLOOKUP($F83,'Summary'!$M$5:$N$11,2,FALSE),0))</f>
        <v/>
      </c>
      <c r="P83" s="10">
        <f>IF(OR($A83="",$G83="",$O83=""),"",$G83*$O83)</f>
        <v/>
      </c>
      <c r="Q83" s="8">
        <f>IF(OR($A83="",$P83=0),"",$L83/$P83)</f>
        <v/>
      </c>
      <c r="R83" s="2" t="n"/>
      <c r="S83" s="11" t="n"/>
    </row>
    <row r="84">
      <c r="A84" s="2" t="n"/>
      <c r="B84" s="3" t="n"/>
      <c r="C84" s="4" t="n"/>
      <c r="D84" s="4" t="n"/>
      <c r="E84" s="2" t="n"/>
      <c r="F84" s="2" t="n"/>
      <c r="G84" s="5" t="n"/>
      <c r="H84" s="6" t="n"/>
      <c r="I84" s="6" t="n"/>
      <c r="J84" s="7">
        <f>IF($A84="","",IFERROR(VLOOKUP($E84,'Summary'!$J$5:$K$12,2,FALSE),0))</f>
        <v/>
      </c>
      <c r="K84" s="8">
        <f>IF($A84="","",($G84*$H84+$I84)*$J84)</f>
        <v/>
      </c>
      <c r="L84" s="8">
        <f>IF($A84="","",$G84*$H84+$I84+$K84)</f>
        <v/>
      </c>
      <c r="M84" s="8">
        <f>IF(OR($A84="",$G84=0),"",$L84/$G84)</f>
        <v/>
      </c>
      <c r="N84" s="9" t="n"/>
      <c r="O84" s="10">
        <f>IF($A84="","",IFERROR(VLOOKUP($F84,'Summary'!$M$5:$N$11,2,FALSE),0))</f>
        <v/>
      </c>
      <c r="P84" s="10">
        <f>IF(OR($A84="",$G84="",$O84=""),"",$G84*$O84)</f>
        <v/>
      </c>
      <c r="Q84" s="8">
        <f>IF(OR($A84="",$P84=0),"",$L84/$P84)</f>
        <v/>
      </c>
      <c r="R84" s="2" t="n"/>
      <c r="S84" s="11" t="n"/>
    </row>
    <row r="85">
      <c r="A85" s="2" t="n"/>
      <c r="B85" s="3" t="n"/>
      <c r="C85" s="4" t="n"/>
      <c r="D85" s="4" t="n"/>
      <c r="E85" s="2" t="n"/>
      <c r="F85" s="2" t="n"/>
      <c r="G85" s="5" t="n"/>
      <c r="H85" s="6" t="n"/>
      <c r="I85" s="6" t="n"/>
      <c r="J85" s="7">
        <f>IF($A85="","",IFERROR(VLOOKUP($E85,'Summary'!$J$5:$K$12,2,FALSE),0))</f>
        <v/>
      </c>
      <c r="K85" s="8">
        <f>IF($A85="","",($G85*$H85+$I85)*$J85)</f>
        <v/>
      </c>
      <c r="L85" s="8">
        <f>IF($A85="","",$G85*$H85+$I85+$K85)</f>
        <v/>
      </c>
      <c r="M85" s="8">
        <f>IF(OR($A85="",$G85=0),"",$L85/$G85)</f>
        <v/>
      </c>
      <c r="N85" s="9" t="n"/>
      <c r="O85" s="10">
        <f>IF($A85="","",IFERROR(VLOOKUP($F85,'Summary'!$M$5:$N$11,2,FALSE),0))</f>
        <v/>
      </c>
      <c r="P85" s="10">
        <f>IF(OR($A85="",$G85="",$O85=""),"",$G85*$O85)</f>
        <v/>
      </c>
      <c r="Q85" s="8">
        <f>IF(OR($A85="",$P85=0),"",$L85/$P85)</f>
        <v/>
      </c>
      <c r="R85" s="2" t="n"/>
      <c r="S85" s="11" t="n"/>
    </row>
    <row r="86">
      <c r="A86" s="2" t="n"/>
      <c r="B86" s="3" t="n"/>
      <c r="C86" s="4" t="n"/>
      <c r="D86" s="4" t="n"/>
      <c r="E86" s="2" t="n"/>
      <c r="F86" s="2" t="n"/>
      <c r="G86" s="5" t="n"/>
      <c r="H86" s="6" t="n"/>
      <c r="I86" s="6" t="n"/>
      <c r="J86" s="7">
        <f>IF($A86="","",IFERROR(VLOOKUP($E86,'Summary'!$J$5:$K$12,2,FALSE),0))</f>
        <v/>
      </c>
      <c r="K86" s="8">
        <f>IF($A86="","",($G86*$H86+$I86)*$J86)</f>
        <v/>
      </c>
      <c r="L86" s="8">
        <f>IF($A86="","",$G86*$H86+$I86+$K86)</f>
        <v/>
      </c>
      <c r="M86" s="8">
        <f>IF(OR($A86="",$G86=0),"",$L86/$G86)</f>
        <v/>
      </c>
      <c r="N86" s="9" t="n"/>
      <c r="O86" s="10">
        <f>IF($A86="","",IFERROR(VLOOKUP($F86,'Summary'!$M$5:$N$11,2,FALSE),0))</f>
        <v/>
      </c>
      <c r="P86" s="10">
        <f>IF(OR($A86="",$G86="",$O86=""),"",$G86*$O86)</f>
        <v/>
      </c>
      <c r="Q86" s="8">
        <f>IF(OR($A86="",$P86=0),"",$L86/$P86)</f>
        <v/>
      </c>
      <c r="R86" s="2" t="n"/>
      <c r="S86" s="11" t="n"/>
    </row>
    <row r="87">
      <c r="A87" s="2" t="n"/>
      <c r="B87" s="3" t="n"/>
      <c r="C87" s="4" t="n"/>
      <c r="D87" s="4" t="n"/>
      <c r="E87" s="2" t="n"/>
      <c r="F87" s="2" t="n"/>
      <c r="G87" s="5" t="n"/>
      <c r="H87" s="6" t="n"/>
      <c r="I87" s="6" t="n"/>
      <c r="J87" s="7">
        <f>IF($A87="","",IFERROR(VLOOKUP($E87,'Summary'!$J$5:$K$12,2,FALSE),0))</f>
        <v/>
      </c>
      <c r="K87" s="8">
        <f>IF($A87="","",($G87*$H87+$I87)*$J87)</f>
        <v/>
      </c>
      <c r="L87" s="8">
        <f>IF($A87="","",$G87*$H87+$I87+$K87)</f>
        <v/>
      </c>
      <c r="M87" s="8">
        <f>IF(OR($A87="",$G87=0),"",$L87/$G87)</f>
        <v/>
      </c>
      <c r="N87" s="9" t="n"/>
      <c r="O87" s="10">
        <f>IF($A87="","",IFERROR(VLOOKUP($F87,'Summary'!$M$5:$N$11,2,FALSE),0))</f>
        <v/>
      </c>
      <c r="P87" s="10">
        <f>IF(OR($A87="",$G87="",$O87=""),"",$G87*$O87)</f>
        <v/>
      </c>
      <c r="Q87" s="8">
        <f>IF(OR($A87="",$P87=0),"",$L87/$P87)</f>
        <v/>
      </c>
      <c r="R87" s="2" t="n"/>
      <c r="S87" s="11" t="n"/>
    </row>
    <row r="88">
      <c r="A88" s="2" t="n"/>
      <c r="B88" s="3" t="n"/>
      <c r="C88" s="4" t="n"/>
      <c r="D88" s="4" t="n"/>
      <c r="E88" s="2" t="n"/>
      <c r="F88" s="2" t="n"/>
      <c r="G88" s="5" t="n"/>
      <c r="H88" s="6" t="n"/>
      <c r="I88" s="6" t="n"/>
      <c r="J88" s="7">
        <f>IF($A88="","",IFERROR(VLOOKUP($E88,'Summary'!$J$5:$K$12,2,FALSE),0))</f>
        <v/>
      </c>
      <c r="K88" s="8">
        <f>IF($A88="","",($G88*$H88+$I88)*$J88)</f>
        <v/>
      </c>
      <c r="L88" s="8">
        <f>IF($A88="","",$G88*$H88+$I88+$K88)</f>
        <v/>
      </c>
      <c r="M88" s="8">
        <f>IF(OR($A88="",$G88=0),"",$L88/$G88)</f>
        <v/>
      </c>
      <c r="N88" s="9" t="n"/>
      <c r="O88" s="10">
        <f>IF($A88="","",IFERROR(VLOOKUP($F88,'Summary'!$M$5:$N$11,2,FALSE),0))</f>
        <v/>
      </c>
      <c r="P88" s="10">
        <f>IF(OR($A88="",$G88="",$O88=""),"",$G88*$O88)</f>
        <v/>
      </c>
      <c r="Q88" s="8">
        <f>IF(OR($A88="",$P88=0),"",$L88/$P88)</f>
        <v/>
      </c>
      <c r="R88" s="2" t="n"/>
      <c r="S88" s="11" t="n"/>
    </row>
    <row r="89">
      <c r="A89" s="2" t="n"/>
      <c r="B89" s="3" t="n"/>
      <c r="C89" s="4" t="n"/>
      <c r="D89" s="4" t="n"/>
      <c r="E89" s="2" t="n"/>
      <c r="F89" s="2" t="n"/>
      <c r="G89" s="5" t="n"/>
      <c r="H89" s="6" t="n"/>
      <c r="I89" s="6" t="n"/>
      <c r="J89" s="7">
        <f>IF($A89="","",IFERROR(VLOOKUP($E89,'Summary'!$J$5:$K$12,2,FALSE),0))</f>
        <v/>
      </c>
      <c r="K89" s="8">
        <f>IF($A89="","",($G89*$H89+$I89)*$J89)</f>
        <v/>
      </c>
      <c r="L89" s="8">
        <f>IF($A89="","",$G89*$H89+$I89+$K89)</f>
        <v/>
      </c>
      <c r="M89" s="8">
        <f>IF(OR($A89="",$G89=0),"",$L89/$G89)</f>
        <v/>
      </c>
      <c r="N89" s="9" t="n"/>
      <c r="O89" s="10">
        <f>IF($A89="","",IFERROR(VLOOKUP($F89,'Summary'!$M$5:$N$11,2,FALSE),0))</f>
        <v/>
      </c>
      <c r="P89" s="10">
        <f>IF(OR($A89="",$G89="",$O89=""),"",$G89*$O89)</f>
        <v/>
      </c>
      <c r="Q89" s="8">
        <f>IF(OR($A89="",$P89=0),"",$L89/$P89)</f>
        <v/>
      </c>
      <c r="R89" s="2" t="n"/>
      <c r="S89" s="11" t="n"/>
    </row>
    <row r="90">
      <c r="A90" s="2" t="n"/>
      <c r="B90" s="3" t="n"/>
      <c r="C90" s="4" t="n"/>
      <c r="D90" s="4" t="n"/>
      <c r="E90" s="2" t="n"/>
      <c r="F90" s="2" t="n"/>
      <c r="G90" s="5" t="n"/>
      <c r="H90" s="6" t="n"/>
      <c r="I90" s="6" t="n"/>
      <c r="J90" s="7">
        <f>IF($A90="","",IFERROR(VLOOKUP($E90,'Summary'!$J$5:$K$12,2,FALSE),0))</f>
        <v/>
      </c>
      <c r="K90" s="8">
        <f>IF($A90="","",($G90*$H90+$I90)*$J90)</f>
        <v/>
      </c>
      <c r="L90" s="8">
        <f>IF($A90="","",$G90*$H90+$I90+$K90)</f>
        <v/>
      </c>
      <c r="M90" s="8">
        <f>IF(OR($A90="",$G90=0),"",$L90/$G90)</f>
        <v/>
      </c>
      <c r="N90" s="9" t="n"/>
      <c r="O90" s="10">
        <f>IF($A90="","",IFERROR(VLOOKUP($F90,'Summary'!$M$5:$N$11,2,FALSE),0))</f>
        <v/>
      </c>
      <c r="P90" s="10">
        <f>IF(OR($A90="",$G90="",$O90=""),"",$G90*$O90)</f>
        <v/>
      </c>
      <c r="Q90" s="8">
        <f>IF(OR($A90="",$P90=0),"",$L90/$P90)</f>
        <v/>
      </c>
      <c r="R90" s="2" t="n"/>
      <c r="S90" s="11" t="n"/>
    </row>
    <row r="91">
      <c r="A91" s="2" t="n"/>
      <c r="B91" s="3" t="n"/>
      <c r="C91" s="4" t="n"/>
      <c r="D91" s="4" t="n"/>
      <c r="E91" s="2" t="n"/>
      <c r="F91" s="2" t="n"/>
      <c r="G91" s="5" t="n"/>
      <c r="H91" s="6" t="n"/>
      <c r="I91" s="6" t="n"/>
      <c r="J91" s="7">
        <f>IF($A91="","",IFERROR(VLOOKUP($E91,'Summary'!$J$5:$K$12,2,FALSE),0))</f>
        <v/>
      </c>
      <c r="K91" s="8">
        <f>IF($A91="","",($G91*$H91+$I91)*$J91)</f>
        <v/>
      </c>
      <c r="L91" s="8">
        <f>IF($A91="","",$G91*$H91+$I91+$K91)</f>
        <v/>
      </c>
      <c r="M91" s="8">
        <f>IF(OR($A91="",$G91=0),"",$L91/$G91)</f>
        <v/>
      </c>
      <c r="N91" s="9" t="n"/>
      <c r="O91" s="10">
        <f>IF($A91="","",IFERROR(VLOOKUP($F91,'Summary'!$M$5:$N$11,2,FALSE),0))</f>
        <v/>
      </c>
      <c r="P91" s="10">
        <f>IF(OR($A91="",$G91="",$O91=""),"",$G91*$O91)</f>
        <v/>
      </c>
      <c r="Q91" s="8">
        <f>IF(OR($A91="",$P91=0),"",$L91/$P91)</f>
        <v/>
      </c>
      <c r="R91" s="2" t="n"/>
      <c r="S91" s="11" t="n"/>
    </row>
    <row r="92">
      <c r="A92" s="2" t="n"/>
      <c r="B92" s="3" t="n"/>
      <c r="C92" s="4" t="n"/>
      <c r="D92" s="4" t="n"/>
      <c r="E92" s="2" t="n"/>
      <c r="F92" s="2" t="n"/>
      <c r="G92" s="5" t="n"/>
      <c r="H92" s="6" t="n"/>
      <c r="I92" s="6" t="n"/>
      <c r="J92" s="7">
        <f>IF($A92="","",IFERROR(VLOOKUP($E92,'Summary'!$J$5:$K$12,2,FALSE),0))</f>
        <v/>
      </c>
      <c r="K92" s="8">
        <f>IF($A92="","",($G92*$H92+$I92)*$J92)</f>
        <v/>
      </c>
      <c r="L92" s="8">
        <f>IF($A92="","",$G92*$H92+$I92+$K92)</f>
        <v/>
      </c>
      <c r="M92" s="8">
        <f>IF(OR($A92="",$G92=0),"",$L92/$G92)</f>
        <v/>
      </c>
      <c r="N92" s="9" t="n"/>
      <c r="O92" s="10">
        <f>IF($A92="","",IFERROR(VLOOKUP($F92,'Summary'!$M$5:$N$11,2,FALSE),0))</f>
        <v/>
      </c>
      <c r="P92" s="10">
        <f>IF(OR($A92="",$G92="",$O92=""),"",$G92*$O92)</f>
        <v/>
      </c>
      <c r="Q92" s="8">
        <f>IF(OR($A92="",$P92=0),"",$L92/$P92)</f>
        <v/>
      </c>
      <c r="R92" s="2" t="n"/>
      <c r="S92" s="11" t="n"/>
    </row>
    <row r="93">
      <c r="A93" s="2" t="n"/>
      <c r="B93" s="3" t="n"/>
      <c r="C93" s="4" t="n"/>
      <c r="D93" s="4" t="n"/>
      <c r="E93" s="2" t="n"/>
      <c r="F93" s="2" t="n"/>
      <c r="G93" s="5" t="n"/>
      <c r="H93" s="6" t="n"/>
      <c r="I93" s="6" t="n"/>
      <c r="J93" s="7">
        <f>IF($A93="","",IFERROR(VLOOKUP($E93,'Summary'!$J$5:$K$12,2,FALSE),0))</f>
        <v/>
      </c>
      <c r="K93" s="8">
        <f>IF($A93="","",($G93*$H93+$I93)*$J93)</f>
        <v/>
      </c>
      <c r="L93" s="8">
        <f>IF($A93="","",$G93*$H93+$I93+$K93)</f>
        <v/>
      </c>
      <c r="M93" s="8">
        <f>IF(OR($A93="",$G93=0),"",$L93/$G93)</f>
        <v/>
      </c>
      <c r="N93" s="9" t="n"/>
      <c r="O93" s="10">
        <f>IF($A93="","",IFERROR(VLOOKUP($F93,'Summary'!$M$5:$N$11,2,FALSE),0))</f>
        <v/>
      </c>
      <c r="P93" s="10">
        <f>IF(OR($A93="",$G93="",$O93=""),"",$G93*$O93)</f>
        <v/>
      </c>
      <c r="Q93" s="8">
        <f>IF(OR($A93="",$P93=0),"",$L93/$P93)</f>
        <v/>
      </c>
      <c r="R93" s="2" t="n"/>
      <c r="S93" s="11" t="n"/>
    </row>
    <row r="94">
      <c r="A94" s="2" t="n"/>
      <c r="B94" s="3" t="n"/>
      <c r="C94" s="4" t="n"/>
      <c r="D94" s="4" t="n"/>
      <c r="E94" s="2" t="n"/>
      <c r="F94" s="2" t="n"/>
      <c r="G94" s="5" t="n"/>
      <c r="H94" s="6" t="n"/>
      <c r="I94" s="6" t="n"/>
      <c r="J94" s="7">
        <f>IF($A94="","",IFERROR(VLOOKUP($E94,'Summary'!$J$5:$K$12,2,FALSE),0))</f>
        <v/>
      </c>
      <c r="K94" s="8">
        <f>IF($A94="","",($G94*$H94+$I94)*$J94)</f>
        <v/>
      </c>
      <c r="L94" s="8">
        <f>IF($A94="","",$G94*$H94+$I94+$K94)</f>
        <v/>
      </c>
      <c r="M94" s="8">
        <f>IF(OR($A94="",$G94=0),"",$L94/$G94)</f>
        <v/>
      </c>
      <c r="N94" s="9" t="n"/>
      <c r="O94" s="10">
        <f>IF($A94="","",IFERROR(VLOOKUP($F94,'Summary'!$M$5:$N$11,2,FALSE),0))</f>
        <v/>
      </c>
      <c r="P94" s="10">
        <f>IF(OR($A94="",$G94="",$O94=""),"",$G94*$O94)</f>
        <v/>
      </c>
      <c r="Q94" s="8">
        <f>IF(OR($A94="",$P94=0),"",$L94/$P94)</f>
        <v/>
      </c>
      <c r="R94" s="2" t="n"/>
      <c r="S94" s="11" t="n"/>
    </row>
    <row r="95">
      <c r="A95" s="2" t="n"/>
      <c r="B95" s="3" t="n"/>
      <c r="C95" s="4" t="n"/>
      <c r="D95" s="4" t="n"/>
      <c r="E95" s="2" t="n"/>
      <c r="F95" s="2" t="n"/>
      <c r="G95" s="5" t="n"/>
      <c r="H95" s="6" t="n"/>
      <c r="I95" s="6" t="n"/>
      <c r="J95" s="7">
        <f>IF($A95="","",IFERROR(VLOOKUP($E95,'Summary'!$J$5:$K$12,2,FALSE),0))</f>
        <v/>
      </c>
      <c r="K95" s="8">
        <f>IF($A95="","",($G95*$H95+$I95)*$J95)</f>
        <v/>
      </c>
      <c r="L95" s="8">
        <f>IF($A95="","",$G95*$H95+$I95+$K95)</f>
        <v/>
      </c>
      <c r="M95" s="8">
        <f>IF(OR($A95="",$G95=0),"",$L95/$G95)</f>
        <v/>
      </c>
      <c r="N95" s="9" t="n"/>
      <c r="O95" s="10">
        <f>IF($A95="","",IFERROR(VLOOKUP($F95,'Summary'!$M$5:$N$11,2,FALSE),0))</f>
        <v/>
      </c>
      <c r="P95" s="10">
        <f>IF(OR($A95="",$G95="",$O95=""),"",$G95*$O95)</f>
        <v/>
      </c>
      <c r="Q95" s="8">
        <f>IF(OR($A95="",$P95=0),"",$L95/$P95)</f>
        <v/>
      </c>
      <c r="R95" s="2" t="n"/>
      <c r="S95" s="11" t="n"/>
    </row>
    <row r="96">
      <c r="A96" s="2" t="n"/>
      <c r="B96" s="3" t="n"/>
      <c r="C96" s="4" t="n"/>
      <c r="D96" s="4" t="n"/>
      <c r="E96" s="2" t="n"/>
      <c r="F96" s="2" t="n"/>
      <c r="G96" s="5" t="n"/>
      <c r="H96" s="6" t="n"/>
      <c r="I96" s="6" t="n"/>
      <c r="J96" s="7">
        <f>IF($A96="","",IFERROR(VLOOKUP($E96,'Summary'!$J$5:$K$12,2,FALSE),0))</f>
        <v/>
      </c>
      <c r="K96" s="8">
        <f>IF($A96="","",($G96*$H96+$I96)*$J96)</f>
        <v/>
      </c>
      <c r="L96" s="8">
        <f>IF($A96="","",$G96*$H96+$I96+$K96)</f>
        <v/>
      </c>
      <c r="M96" s="8">
        <f>IF(OR($A96="",$G96=0),"",$L96/$G96)</f>
        <v/>
      </c>
      <c r="N96" s="9" t="n"/>
      <c r="O96" s="10">
        <f>IF($A96="","",IFERROR(VLOOKUP($F96,'Summary'!$M$5:$N$11,2,FALSE),0))</f>
        <v/>
      </c>
      <c r="P96" s="10">
        <f>IF(OR($A96="",$G96="",$O96=""),"",$G96*$O96)</f>
        <v/>
      </c>
      <c r="Q96" s="8">
        <f>IF(OR($A96="",$P96=0),"",$L96/$P96)</f>
        <v/>
      </c>
      <c r="R96" s="2" t="n"/>
      <c r="S96" s="11" t="n"/>
    </row>
    <row r="97">
      <c r="A97" s="2" t="n"/>
      <c r="B97" s="3" t="n"/>
      <c r="C97" s="4" t="n"/>
      <c r="D97" s="4" t="n"/>
      <c r="E97" s="2" t="n"/>
      <c r="F97" s="2" t="n"/>
      <c r="G97" s="5" t="n"/>
      <c r="H97" s="6" t="n"/>
      <c r="I97" s="6" t="n"/>
      <c r="J97" s="7">
        <f>IF($A97="","",IFERROR(VLOOKUP($E97,'Summary'!$J$5:$K$12,2,FALSE),0))</f>
        <v/>
      </c>
      <c r="K97" s="8">
        <f>IF($A97="","",($G97*$H97+$I97)*$J97)</f>
        <v/>
      </c>
      <c r="L97" s="8">
        <f>IF($A97="","",$G97*$H97+$I97+$K97)</f>
        <v/>
      </c>
      <c r="M97" s="8">
        <f>IF(OR($A97="",$G97=0),"",$L97/$G97)</f>
        <v/>
      </c>
      <c r="N97" s="9" t="n"/>
      <c r="O97" s="10">
        <f>IF($A97="","",IFERROR(VLOOKUP($F97,'Summary'!$M$5:$N$11,2,FALSE),0))</f>
        <v/>
      </c>
      <c r="P97" s="10">
        <f>IF(OR($A97="",$G97="",$O97=""),"",$G97*$O97)</f>
        <v/>
      </c>
      <c r="Q97" s="8">
        <f>IF(OR($A97="",$P97=0),"",$L97/$P97)</f>
        <v/>
      </c>
      <c r="R97" s="2" t="n"/>
      <c r="S97" s="11" t="n"/>
    </row>
    <row r="98">
      <c r="A98" s="2" t="n"/>
      <c r="B98" s="3" t="n"/>
      <c r="C98" s="4" t="n"/>
      <c r="D98" s="4" t="n"/>
      <c r="E98" s="2" t="n"/>
      <c r="F98" s="2" t="n"/>
      <c r="G98" s="5" t="n"/>
      <c r="H98" s="6" t="n"/>
      <c r="I98" s="6" t="n"/>
      <c r="J98" s="7">
        <f>IF($A98="","",IFERROR(VLOOKUP($E98,'Summary'!$J$5:$K$12,2,FALSE),0))</f>
        <v/>
      </c>
      <c r="K98" s="8">
        <f>IF($A98="","",($G98*$H98+$I98)*$J98)</f>
        <v/>
      </c>
      <c r="L98" s="8">
        <f>IF($A98="","",$G98*$H98+$I98+$K98)</f>
        <v/>
      </c>
      <c r="M98" s="8">
        <f>IF(OR($A98="",$G98=0),"",$L98/$G98)</f>
        <v/>
      </c>
      <c r="N98" s="9" t="n"/>
      <c r="O98" s="10">
        <f>IF($A98="","",IFERROR(VLOOKUP($F98,'Summary'!$M$5:$N$11,2,FALSE),0))</f>
        <v/>
      </c>
      <c r="P98" s="10">
        <f>IF(OR($A98="",$G98="",$O98=""),"",$G98*$O98)</f>
        <v/>
      </c>
      <c r="Q98" s="8">
        <f>IF(OR($A98="",$P98=0),"",$L98/$P98)</f>
        <v/>
      </c>
      <c r="R98" s="2" t="n"/>
      <c r="S98" s="11" t="n"/>
    </row>
    <row r="99">
      <c r="A99" s="2" t="n"/>
      <c r="B99" s="3" t="n"/>
      <c r="C99" s="4" t="n"/>
      <c r="D99" s="4" t="n"/>
      <c r="E99" s="2" t="n"/>
      <c r="F99" s="2" t="n"/>
      <c r="G99" s="5" t="n"/>
      <c r="H99" s="6" t="n"/>
      <c r="I99" s="6" t="n"/>
      <c r="J99" s="7">
        <f>IF($A99="","",IFERROR(VLOOKUP($E99,'Summary'!$J$5:$K$12,2,FALSE),0))</f>
        <v/>
      </c>
      <c r="K99" s="8">
        <f>IF($A99="","",($G99*$H99+$I99)*$J99)</f>
        <v/>
      </c>
      <c r="L99" s="8">
        <f>IF($A99="","",$G99*$H99+$I99+$K99)</f>
        <v/>
      </c>
      <c r="M99" s="8">
        <f>IF(OR($A99="",$G99=0),"",$L99/$G99)</f>
        <v/>
      </c>
      <c r="N99" s="9" t="n"/>
      <c r="O99" s="10">
        <f>IF($A99="","",IFERROR(VLOOKUP($F99,'Summary'!$M$5:$N$11,2,FALSE),0))</f>
        <v/>
      </c>
      <c r="P99" s="10">
        <f>IF(OR($A99="",$G99="",$O99=""),"",$G99*$O99)</f>
        <v/>
      </c>
      <c r="Q99" s="8">
        <f>IF(OR($A99="",$P99=0),"",$L99/$P99)</f>
        <v/>
      </c>
      <c r="R99" s="2" t="n"/>
      <c r="S99" s="11" t="n"/>
    </row>
    <row r="100">
      <c r="A100" s="2" t="n"/>
      <c r="B100" s="3" t="n"/>
      <c r="C100" s="4" t="n"/>
      <c r="D100" s="4" t="n"/>
      <c r="E100" s="2" t="n"/>
      <c r="F100" s="2" t="n"/>
      <c r="G100" s="5" t="n"/>
      <c r="H100" s="6" t="n"/>
      <c r="I100" s="6" t="n"/>
      <c r="J100" s="7">
        <f>IF($A100="","",IFERROR(VLOOKUP($E100,'Summary'!$J$5:$K$12,2,FALSE),0))</f>
        <v/>
      </c>
      <c r="K100" s="8">
        <f>IF($A100="","",($G100*$H100+$I100)*$J100)</f>
        <v/>
      </c>
      <c r="L100" s="8">
        <f>IF($A100="","",$G100*$H100+$I100+$K100)</f>
        <v/>
      </c>
      <c r="M100" s="8">
        <f>IF(OR($A100="",$G100=0),"",$L100/$G100)</f>
        <v/>
      </c>
      <c r="N100" s="9" t="n"/>
      <c r="O100" s="10">
        <f>IF($A100="","",IFERROR(VLOOKUP($F100,'Summary'!$M$5:$N$11,2,FALSE),0))</f>
        <v/>
      </c>
      <c r="P100" s="10">
        <f>IF(OR($A100="",$G100="",$O100=""),"",$G100*$O100)</f>
        <v/>
      </c>
      <c r="Q100" s="8">
        <f>IF(OR($A100="",$P100=0),"",$L100/$P100)</f>
        <v/>
      </c>
      <c r="R100" s="2" t="n"/>
      <c r="S100" s="11" t="n"/>
    </row>
    <row r="101">
      <c r="A101" s="2" t="n"/>
      <c r="B101" s="3" t="n"/>
      <c r="C101" s="4" t="n"/>
      <c r="D101" s="4" t="n"/>
      <c r="E101" s="2" t="n"/>
      <c r="F101" s="2" t="n"/>
      <c r="G101" s="5" t="n"/>
      <c r="H101" s="6" t="n"/>
      <c r="I101" s="6" t="n"/>
      <c r="J101" s="7">
        <f>IF($A101="","",IFERROR(VLOOKUP($E101,'Summary'!$J$5:$K$12,2,FALSE),0))</f>
        <v/>
      </c>
      <c r="K101" s="8">
        <f>IF($A101="","",($G101*$H101+$I101)*$J101)</f>
        <v/>
      </c>
      <c r="L101" s="8">
        <f>IF($A101="","",$G101*$H101+$I101+$K101)</f>
        <v/>
      </c>
      <c r="M101" s="8">
        <f>IF(OR($A101="",$G101=0),"",$L101/$G101)</f>
        <v/>
      </c>
      <c r="N101" s="9" t="n"/>
      <c r="O101" s="10">
        <f>IF($A101="","",IFERROR(VLOOKUP($F101,'Summary'!$M$5:$N$11,2,FALSE),0))</f>
        <v/>
      </c>
      <c r="P101" s="10">
        <f>IF(OR($A101="",$G101="",$O101=""),"",$G101*$O101)</f>
        <v/>
      </c>
      <c r="Q101" s="8">
        <f>IF(OR($A101="",$P101=0),"",$L101/$P101)</f>
        <v/>
      </c>
      <c r="R101" s="2" t="n"/>
      <c r="S101" s="11" t="n"/>
    </row>
    <row r="102">
      <c r="A102" s="2" t="n"/>
      <c r="B102" s="3" t="n"/>
      <c r="C102" s="4" t="n"/>
      <c r="D102" s="4" t="n"/>
      <c r="E102" s="2" t="n"/>
      <c r="F102" s="2" t="n"/>
      <c r="G102" s="5" t="n"/>
      <c r="H102" s="6" t="n"/>
      <c r="I102" s="6" t="n"/>
      <c r="J102" s="7">
        <f>IF($A102="","",IFERROR(VLOOKUP($E102,'Summary'!$J$5:$K$12,2,FALSE),0))</f>
        <v/>
      </c>
      <c r="K102" s="8">
        <f>IF($A102="","",($G102*$H102+$I102)*$J102)</f>
        <v/>
      </c>
      <c r="L102" s="8">
        <f>IF($A102="","",$G102*$H102+$I102+$K102)</f>
        <v/>
      </c>
      <c r="M102" s="8">
        <f>IF(OR($A102="",$G102=0),"",$L102/$G102)</f>
        <v/>
      </c>
      <c r="N102" s="9" t="n"/>
      <c r="O102" s="10">
        <f>IF($A102="","",IFERROR(VLOOKUP($F102,'Summary'!$M$5:$N$11,2,FALSE),0))</f>
        <v/>
      </c>
      <c r="P102" s="10">
        <f>IF(OR($A102="",$G102="",$O102=""),"",$G102*$O102)</f>
        <v/>
      </c>
      <c r="Q102" s="8">
        <f>IF(OR($A102="",$P102=0),"",$L102/$P102)</f>
        <v/>
      </c>
      <c r="R102" s="2" t="n"/>
      <c r="S102" s="11" t="n"/>
    </row>
    <row r="103">
      <c r="A103" s="2" t="n"/>
      <c r="B103" s="3" t="n"/>
      <c r="C103" s="4" t="n"/>
      <c r="D103" s="4" t="n"/>
      <c r="E103" s="2" t="n"/>
      <c r="F103" s="2" t="n"/>
      <c r="G103" s="5" t="n"/>
      <c r="H103" s="6" t="n"/>
      <c r="I103" s="6" t="n"/>
      <c r="J103" s="7">
        <f>IF($A103="","",IFERROR(VLOOKUP($E103,'Summary'!$J$5:$K$12,2,FALSE),0))</f>
        <v/>
      </c>
      <c r="K103" s="8">
        <f>IF($A103="","",($G103*$H103+$I103)*$J103)</f>
        <v/>
      </c>
      <c r="L103" s="8">
        <f>IF($A103="","",$G103*$H103+$I103+$K103)</f>
        <v/>
      </c>
      <c r="M103" s="8">
        <f>IF(OR($A103="",$G103=0),"",$L103/$G103)</f>
        <v/>
      </c>
      <c r="N103" s="9" t="n"/>
      <c r="O103" s="10">
        <f>IF($A103="","",IFERROR(VLOOKUP($F103,'Summary'!$M$5:$N$11,2,FALSE),0))</f>
        <v/>
      </c>
      <c r="P103" s="10">
        <f>IF(OR($A103="",$G103="",$O103=""),"",$G103*$O103)</f>
        <v/>
      </c>
      <c r="Q103" s="8">
        <f>IF(OR($A103="",$P103=0),"",$L103/$P103)</f>
        <v/>
      </c>
      <c r="R103" s="2" t="n"/>
      <c r="S103" s="11" t="n"/>
    </row>
    <row r="104">
      <c r="A104" s="2" t="n"/>
      <c r="B104" s="3" t="n"/>
      <c r="C104" s="4" t="n"/>
      <c r="D104" s="4" t="n"/>
      <c r="E104" s="2" t="n"/>
      <c r="F104" s="2" t="n"/>
      <c r="G104" s="5" t="n"/>
      <c r="H104" s="6" t="n"/>
      <c r="I104" s="6" t="n"/>
      <c r="J104" s="7">
        <f>IF($A104="","",IFERROR(VLOOKUP($E104,'Summary'!$J$5:$K$12,2,FALSE),0))</f>
        <v/>
      </c>
      <c r="K104" s="8">
        <f>IF($A104="","",($G104*$H104+$I104)*$J104)</f>
        <v/>
      </c>
      <c r="L104" s="8">
        <f>IF($A104="","",$G104*$H104+$I104+$K104)</f>
        <v/>
      </c>
      <c r="M104" s="8">
        <f>IF(OR($A104="",$G104=0),"",$L104/$G104)</f>
        <v/>
      </c>
      <c r="N104" s="9" t="n"/>
      <c r="O104" s="10">
        <f>IF($A104="","",IFERROR(VLOOKUP($F104,'Summary'!$M$5:$N$11,2,FALSE),0))</f>
        <v/>
      </c>
      <c r="P104" s="10">
        <f>IF(OR($A104="",$G104="",$O104=""),"",$G104*$O104)</f>
        <v/>
      </c>
      <c r="Q104" s="8">
        <f>IF(OR($A104="",$P104=0),"",$L104/$P104)</f>
        <v/>
      </c>
      <c r="R104" s="2" t="n"/>
      <c r="S104" s="11" t="n"/>
    </row>
    <row r="105">
      <c r="A105" s="2" t="n"/>
      <c r="B105" s="3" t="n"/>
      <c r="C105" s="4" t="n"/>
      <c r="D105" s="4" t="n"/>
      <c r="E105" s="2" t="n"/>
      <c r="F105" s="2" t="n"/>
      <c r="G105" s="5" t="n"/>
      <c r="H105" s="6" t="n"/>
      <c r="I105" s="6" t="n"/>
      <c r="J105" s="7">
        <f>IF($A105="","",IFERROR(VLOOKUP($E105,'Summary'!$J$5:$K$12,2,FALSE),0))</f>
        <v/>
      </c>
      <c r="K105" s="8">
        <f>IF($A105="","",($G105*$H105+$I105)*$J105)</f>
        <v/>
      </c>
      <c r="L105" s="8">
        <f>IF($A105="","",$G105*$H105+$I105+$K105)</f>
        <v/>
      </c>
      <c r="M105" s="8">
        <f>IF(OR($A105="",$G105=0),"",$L105/$G105)</f>
        <v/>
      </c>
      <c r="N105" s="9" t="n"/>
      <c r="O105" s="10">
        <f>IF($A105="","",IFERROR(VLOOKUP($F105,'Summary'!$M$5:$N$11,2,FALSE),0))</f>
        <v/>
      </c>
      <c r="P105" s="10">
        <f>IF(OR($A105="",$G105="",$O105=""),"",$G105*$O105)</f>
        <v/>
      </c>
      <c r="Q105" s="8">
        <f>IF(OR($A105="",$P105=0),"",$L105/$P105)</f>
        <v/>
      </c>
      <c r="R105" s="2" t="n"/>
      <c r="S105" s="11" t="n"/>
    </row>
    <row r="106">
      <c r="A106" s="2" t="n"/>
      <c r="B106" s="3" t="n"/>
      <c r="C106" s="4" t="n"/>
      <c r="D106" s="4" t="n"/>
      <c r="E106" s="2" t="n"/>
      <c r="F106" s="2" t="n"/>
      <c r="G106" s="5" t="n"/>
      <c r="H106" s="6" t="n"/>
      <c r="I106" s="6" t="n"/>
      <c r="J106" s="7">
        <f>IF($A106="","",IFERROR(VLOOKUP($E106,'Summary'!$J$5:$K$12,2,FALSE),0))</f>
        <v/>
      </c>
      <c r="K106" s="8">
        <f>IF($A106="","",($G106*$H106+$I106)*$J106)</f>
        <v/>
      </c>
      <c r="L106" s="8">
        <f>IF($A106="","",$G106*$H106+$I106+$K106)</f>
        <v/>
      </c>
      <c r="M106" s="8">
        <f>IF(OR($A106="",$G106=0),"",$L106/$G106)</f>
        <v/>
      </c>
      <c r="N106" s="9" t="n"/>
      <c r="O106" s="10">
        <f>IF($A106="","",IFERROR(VLOOKUP($F106,'Summary'!$M$5:$N$11,2,FALSE),0))</f>
        <v/>
      </c>
      <c r="P106" s="10">
        <f>IF(OR($A106="",$G106="",$O106=""),"",$G106*$O106)</f>
        <v/>
      </c>
      <c r="Q106" s="8">
        <f>IF(OR($A106="",$P106=0),"",$L106/$P106)</f>
        <v/>
      </c>
      <c r="R106" s="2" t="n"/>
      <c r="S106" s="11" t="n"/>
    </row>
    <row r="107">
      <c r="A107" s="2" t="n"/>
      <c r="B107" s="3" t="n"/>
      <c r="C107" s="4" t="n"/>
      <c r="D107" s="4" t="n"/>
      <c r="E107" s="2" t="n"/>
      <c r="F107" s="2" t="n"/>
      <c r="G107" s="5" t="n"/>
      <c r="H107" s="6" t="n"/>
      <c r="I107" s="6" t="n"/>
      <c r="J107" s="7">
        <f>IF($A107="","",IFERROR(VLOOKUP($E107,'Summary'!$J$5:$K$12,2,FALSE),0))</f>
        <v/>
      </c>
      <c r="K107" s="8">
        <f>IF($A107="","",($G107*$H107+$I107)*$J107)</f>
        <v/>
      </c>
      <c r="L107" s="8">
        <f>IF($A107="","",$G107*$H107+$I107+$K107)</f>
        <v/>
      </c>
      <c r="M107" s="8">
        <f>IF(OR($A107="",$G107=0),"",$L107/$G107)</f>
        <v/>
      </c>
      <c r="N107" s="9" t="n"/>
      <c r="O107" s="10">
        <f>IF($A107="","",IFERROR(VLOOKUP($F107,'Summary'!$M$5:$N$11,2,FALSE),0))</f>
        <v/>
      </c>
      <c r="P107" s="10">
        <f>IF(OR($A107="",$G107="",$O107=""),"",$G107*$O107)</f>
        <v/>
      </c>
      <c r="Q107" s="8">
        <f>IF(OR($A107="",$P107=0),"",$L107/$P107)</f>
        <v/>
      </c>
      <c r="R107" s="2" t="n"/>
      <c r="S107" s="11" t="n"/>
    </row>
    <row r="108">
      <c r="A108" s="2" t="n"/>
      <c r="B108" s="3" t="n"/>
      <c r="C108" s="4" t="n"/>
      <c r="D108" s="4" t="n"/>
      <c r="E108" s="2" t="n"/>
      <c r="F108" s="2" t="n"/>
      <c r="G108" s="5" t="n"/>
      <c r="H108" s="6" t="n"/>
      <c r="I108" s="6" t="n"/>
      <c r="J108" s="7">
        <f>IF($A108="","",IFERROR(VLOOKUP($E108,'Summary'!$J$5:$K$12,2,FALSE),0))</f>
        <v/>
      </c>
      <c r="K108" s="8">
        <f>IF($A108="","",($G108*$H108+$I108)*$J108)</f>
        <v/>
      </c>
      <c r="L108" s="8">
        <f>IF($A108="","",$G108*$H108+$I108+$K108)</f>
        <v/>
      </c>
      <c r="M108" s="8">
        <f>IF(OR($A108="",$G108=0),"",$L108/$G108)</f>
        <v/>
      </c>
      <c r="N108" s="9" t="n"/>
      <c r="O108" s="10">
        <f>IF($A108="","",IFERROR(VLOOKUP($F108,'Summary'!$M$5:$N$11,2,FALSE),0))</f>
        <v/>
      </c>
      <c r="P108" s="10">
        <f>IF(OR($A108="",$G108="",$O108=""),"",$G108*$O108)</f>
        <v/>
      </c>
      <c r="Q108" s="8">
        <f>IF(OR($A108="",$P108=0),"",$L108/$P108)</f>
        <v/>
      </c>
      <c r="R108" s="2" t="n"/>
      <c r="S108" s="11" t="n"/>
    </row>
    <row r="109">
      <c r="A109" s="2" t="n"/>
      <c r="B109" s="3" t="n"/>
      <c r="C109" s="4" t="n"/>
      <c r="D109" s="4" t="n"/>
      <c r="E109" s="2" t="n"/>
      <c r="F109" s="2" t="n"/>
      <c r="G109" s="5" t="n"/>
      <c r="H109" s="6" t="n"/>
      <c r="I109" s="6" t="n"/>
      <c r="J109" s="7">
        <f>IF($A109="","",IFERROR(VLOOKUP($E109,'Summary'!$J$5:$K$12,2,FALSE),0))</f>
        <v/>
      </c>
      <c r="K109" s="8">
        <f>IF($A109="","",($G109*$H109+$I109)*$J109)</f>
        <v/>
      </c>
      <c r="L109" s="8">
        <f>IF($A109="","",$G109*$H109+$I109+$K109)</f>
        <v/>
      </c>
      <c r="M109" s="8">
        <f>IF(OR($A109="",$G109=0),"",$L109/$G109)</f>
        <v/>
      </c>
      <c r="N109" s="9" t="n"/>
      <c r="O109" s="10">
        <f>IF($A109="","",IFERROR(VLOOKUP($F109,'Summary'!$M$5:$N$11,2,FALSE),0))</f>
        <v/>
      </c>
      <c r="P109" s="10">
        <f>IF(OR($A109="",$G109="",$O109=""),"",$G109*$O109)</f>
        <v/>
      </c>
      <c r="Q109" s="8">
        <f>IF(OR($A109="",$P109=0),"",$L109/$P109)</f>
        <v/>
      </c>
      <c r="R109" s="2" t="n"/>
      <c r="S109" s="11" t="n"/>
    </row>
    <row r="110">
      <c r="A110" s="2" t="n"/>
      <c r="B110" s="3" t="n"/>
      <c r="C110" s="4" t="n"/>
      <c r="D110" s="4" t="n"/>
      <c r="E110" s="2" t="n"/>
      <c r="F110" s="2" t="n"/>
      <c r="G110" s="5" t="n"/>
      <c r="H110" s="6" t="n"/>
      <c r="I110" s="6" t="n"/>
      <c r="J110" s="7">
        <f>IF($A110="","",IFERROR(VLOOKUP($E110,'Summary'!$J$5:$K$12,2,FALSE),0))</f>
        <v/>
      </c>
      <c r="K110" s="8">
        <f>IF($A110="","",($G110*$H110+$I110)*$J110)</f>
        <v/>
      </c>
      <c r="L110" s="8">
        <f>IF($A110="","",$G110*$H110+$I110+$K110)</f>
        <v/>
      </c>
      <c r="M110" s="8">
        <f>IF(OR($A110="",$G110=0),"",$L110/$G110)</f>
        <v/>
      </c>
      <c r="N110" s="9" t="n"/>
      <c r="O110" s="10">
        <f>IF($A110="","",IFERROR(VLOOKUP($F110,'Summary'!$M$5:$N$11,2,FALSE),0))</f>
        <v/>
      </c>
      <c r="P110" s="10">
        <f>IF(OR($A110="",$G110="",$O110=""),"",$G110*$O110)</f>
        <v/>
      </c>
      <c r="Q110" s="8">
        <f>IF(OR($A110="",$P110=0),"",$L110/$P110)</f>
        <v/>
      </c>
      <c r="R110" s="2" t="n"/>
      <c r="S110" s="11" t="n"/>
    </row>
  </sheetData>
  <conditionalFormatting sqref="A2:S110">
    <cfRule type="expression" priority="1" dxfId="0" stopIfTrue="0">
      <formula>$R2="No"</formula>
    </cfRule>
  </conditionalFormatting>
  <conditionalFormatting sqref="Q2:Q110">
    <cfRule type="expression" priority="2" dxfId="0" stopIfTrue="0">
      <formula>AND($A2&lt;&gt;"",$Q2&gt;'Summary'!$B$7)</formula>
    </cfRule>
  </conditionalFormatting>
  <dataValidations count="6">
    <dataValidation sqref="E2:E110" showErrorMessage="1" showInputMessage="1" allowBlank="1" type="list">
      <formula1>"Alberta,British Columbia,Manitoba,Nova Scotia,Ontario,Quebec,Saskatchewan,New Brunswick"</formula1>
    </dataValidation>
    <dataValidation sqref="F2:F110" showErrorMessage="1" showInputMessage="1" allowBlank="1" type="list">
      <formula1>"Alder,Birch,Maple,Maple/Oak Mix,Oak,Pine,Spruce"</formula1>
    </dataValidation>
    <dataValidation sqref="R2:R110" showErrorMessage="1" showInputMessage="1" allowBlank="1" type="list">
      <formula1>"Yes,No"</formula1>
    </dataValidation>
    <dataValidation sqref="G2:G110" showErrorMessage="1" showInputMessage="1" allowBlank="0" type="decimal" operator="between">
      <formula1>0.01</formula1>
      <formula2>100</formula2>
    </dataValidation>
    <dataValidation sqref="H2:I110" showErrorMessage="1" showInputMessage="1" allowBlank="0" type="decimal" operator="between">
      <formula1>0</formula1>
      <formula2>5000</formula2>
    </dataValidation>
    <dataValidation sqref="N2:N110" showErrorMessage="1" showInputMessage="1" allowBlank="0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18" customWidth="1" min="8" max="8"/>
    <col width="16" customWidth="1" min="9" max="9"/>
    <col width="22" customWidth="1" min="10" max="10"/>
    <col width="15" customWidth="1" min="11" max="11"/>
    <col width="4" customWidth="1" min="12" max="12"/>
    <col width="20" customWidth="1" min="13" max="13"/>
    <col width="15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hidden="1" width="14" customWidth="1" min="24" max="24"/>
    <col hidden="1" width="18" customWidth="1" min="25" max="25"/>
  </cols>
  <sheetData>
    <row r="1" ht="32" customHeight="1">
      <c r="A1" s="12" t="inlineStr">
        <is>
          <t>Firewood Heating Cost Tracker — Canada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1" t="n"/>
      <c r="U1" s="31" t="n"/>
      <c r="V1" s="31" t="n"/>
      <c r="W1" s="31" t="n"/>
      <c r="X1" s="31" t="n"/>
      <c r="Y1" s="32" t="n"/>
    </row>
    <row r="2"/>
    <row r="3">
      <c r="A3" s="14" t="inlineStr">
        <is>
          <t>Metric</t>
        </is>
      </c>
      <c r="B3" s="14" t="inlineStr">
        <is>
          <t>Current Season</t>
        </is>
      </c>
    </row>
    <row r="4">
      <c r="A4" s="15" t="inlineStr">
        <is>
          <t>Total Firewood Cost</t>
        </is>
      </c>
      <c r="B4" s="16">
        <f>SUM('Firewood Purchases'!$L$2:$L$110)</f>
        <v/>
      </c>
      <c r="J4" s="14" t="inlineStr">
        <is>
          <t>Province</t>
        </is>
      </c>
      <c r="K4" s="14" t="inlineStr">
        <is>
          <t>Tax Rate</t>
        </is>
      </c>
      <c r="M4" s="14" t="inlineStr">
        <is>
          <t>Wood Species</t>
        </is>
      </c>
      <c r="N4" s="14" t="inlineStr">
        <is>
          <t>GJ per Cord</t>
        </is>
      </c>
    </row>
    <row r="5">
      <c r="A5" s="15" t="inlineStr">
        <is>
          <t>Total Cords Purchased</t>
        </is>
      </c>
      <c r="B5" s="17">
        <f>SUM('Firewood Purchases'!$G$2:$G$110)</f>
        <v/>
      </c>
      <c r="J5" s="4" t="inlineStr">
        <is>
          <t>Alberta</t>
        </is>
      </c>
      <c r="K5" s="18" t="n">
        <v>0.05</v>
      </c>
      <c r="M5" s="4" t="inlineStr">
        <is>
          <t>Alder</t>
        </is>
      </c>
      <c r="N5" s="19" t="n">
        <v>18</v>
      </c>
    </row>
    <row r="6">
      <c r="A6" s="15" t="inlineStr">
        <is>
          <t>Average Cost per Cord</t>
        </is>
      </c>
      <c r="B6" s="16">
        <f>IFERROR(AVERAGE('Firewood Purchases'!$M$2:$M$110),0)</f>
        <v/>
      </c>
      <c r="J6" s="4" t="inlineStr">
        <is>
          <t>British Columbia</t>
        </is>
      </c>
      <c r="K6" s="18" t="n">
        <v>0.05</v>
      </c>
      <c r="M6" s="4" t="inlineStr">
        <is>
          <t>Birch</t>
        </is>
      </c>
      <c r="N6" s="19" t="n">
        <v>21</v>
      </c>
    </row>
    <row r="7">
      <c r="A7" s="15" t="inlineStr">
        <is>
          <t>Average Cost per GJ</t>
        </is>
      </c>
      <c r="B7" s="16">
        <f>IFERROR(AVERAGE('Firewood Purchases'!$Q$2:$Q$110),0)</f>
        <v/>
      </c>
      <c r="J7" s="4" t="inlineStr">
        <is>
          <t>Manitoba</t>
        </is>
      </c>
      <c r="K7" s="18" t="n">
        <v>0.05</v>
      </c>
      <c r="M7" s="4" t="inlineStr">
        <is>
          <t>Maple</t>
        </is>
      </c>
      <c r="N7" s="19" t="n">
        <v>24</v>
      </c>
    </row>
    <row r="8">
      <c r="A8" s="15" t="inlineStr">
        <is>
          <t>Unpaid Purchases</t>
        </is>
      </c>
      <c r="B8" s="20">
        <f>COUNTIF('Firewood Purchases'!$R$2:$R$110,"No")</f>
        <v/>
      </c>
      <c r="J8" s="4" t="inlineStr">
        <is>
          <t>Nova Scotia</t>
        </is>
      </c>
      <c r="K8" s="18" t="n">
        <v>0.15</v>
      </c>
      <c r="M8" s="4" t="inlineStr">
        <is>
          <t>Oak</t>
        </is>
      </c>
      <c r="N8" s="19" t="n">
        <v>26</v>
      </c>
    </row>
    <row r="9">
      <c r="A9" s="15" t="inlineStr">
        <is>
          <t>Paid Percentage</t>
        </is>
      </c>
      <c r="B9" s="21">
        <f>IFERROR(COUNTIF('Firewood Purchases'!$R$2:$R$110,"Yes")/COUNTA('Firewood Purchases'!$A$2:$A$110),0)</f>
        <v/>
      </c>
      <c r="J9" s="4" t="inlineStr">
        <is>
          <t>Ontario</t>
        </is>
      </c>
      <c r="K9" s="18" t="n">
        <v>0.13</v>
      </c>
      <c r="M9" s="4" t="inlineStr">
        <is>
          <t>Pine</t>
        </is>
      </c>
      <c r="N9" s="19" t="n">
        <v>19</v>
      </c>
    </row>
    <row r="10">
      <c r="J10" s="4" t="inlineStr">
        <is>
          <t>Quebec</t>
        </is>
      </c>
      <c r="K10" s="18" t="n">
        <v>0.14975</v>
      </c>
      <c r="M10" s="4" t="inlineStr">
        <is>
          <t>Spruce</t>
        </is>
      </c>
      <c r="N10" s="19" t="n">
        <v>18.5</v>
      </c>
    </row>
    <row r="11">
      <c r="J11" s="4" t="inlineStr">
        <is>
          <t>Saskatchewan</t>
        </is>
      </c>
      <c r="K11" s="18" t="n">
        <v>0.05</v>
      </c>
      <c r="M11" s="4" t="inlineStr">
        <is>
          <t>Maple/Oak Mix</t>
        </is>
      </c>
      <c r="N11" s="19" t="n">
        <v>25</v>
      </c>
    </row>
    <row r="12">
      <c r="A12" s="14" t="inlineStr">
        <is>
          <t>Wood Species</t>
        </is>
      </c>
      <c r="B12" s="14" t="inlineStr">
        <is>
          <t>Total Cost (CAD)</t>
        </is>
      </c>
      <c r="H12" s="14" t="inlineStr">
        <is>
          <t>Payment Status</t>
        </is>
      </c>
      <c r="I12" s="14" t="inlineStr">
        <is>
          <t>Purchase Count</t>
        </is>
      </c>
      <c r="J12" s="4" t="inlineStr">
        <is>
          <t>New Brunswick</t>
        </is>
      </c>
      <c r="K12" s="18" t="n">
        <v>0.15</v>
      </c>
      <c r="X12" s="22" t="inlineStr">
        <is>
          <t>Purchase Date</t>
        </is>
      </c>
      <c r="Y12" s="22" t="inlineStr">
        <is>
          <t>Total Cost (CAD)</t>
        </is>
      </c>
    </row>
    <row r="13">
      <c r="A13" s="23" t="inlineStr">
        <is>
          <t>Alder</t>
        </is>
      </c>
      <c r="B13" s="8">
        <f>IFERROR(SUMIF('Firewood Purchases'!$F$2:$F$110,A13,'Firewood Purchases'!$L$2:$L$110),0)</f>
        <v/>
      </c>
      <c r="H13" s="23" t="inlineStr">
        <is>
          <t>Paid</t>
        </is>
      </c>
      <c r="I13" s="24">
        <f>COUNTIF('Firewood Purchases'!$R$2:$R$110,"Yes")</f>
        <v/>
      </c>
      <c r="X13" s="25">
        <f>IF('Firewood Purchases'!$A$2="","",'Firewood Purchases'!$B$2)</f>
        <v/>
      </c>
      <c r="Y13" s="8">
        <f>IF('Firewood Purchases'!$A$2="","",'Firewood Purchases'!$L$2)</f>
        <v/>
      </c>
    </row>
    <row r="14">
      <c r="A14" s="23" t="inlineStr">
        <is>
          <t>Birch</t>
        </is>
      </c>
      <c r="B14" s="8">
        <f>IFERROR(SUMIF('Firewood Purchases'!$F$2:$F$110,A14,'Firewood Purchases'!$L$2:$L$110),0)</f>
        <v/>
      </c>
      <c r="H14" s="23" t="inlineStr">
        <is>
          <t>Unpaid</t>
        </is>
      </c>
      <c r="I14" s="26">
        <f>COUNTIF('Firewood Purchases'!$R$2:$R$110,"No")</f>
        <v/>
      </c>
      <c r="X14" s="25">
        <f>IF('Firewood Purchases'!$A$3="","",'Firewood Purchases'!$B$3)</f>
        <v/>
      </c>
      <c r="Y14" s="8">
        <f>IF('Firewood Purchases'!$A$3="","",'Firewood Purchases'!$L$3)</f>
        <v/>
      </c>
    </row>
    <row r="15">
      <c r="A15" s="23" t="inlineStr">
        <is>
          <t>Maple</t>
        </is>
      </c>
      <c r="B15" s="8">
        <f>IFERROR(SUMIF('Firewood Purchases'!$F$2:$F$110,A15,'Firewood Purchases'!$L$2:$L$110),0)</f>
        <v/>
      </c>
      <c r="X15" s="25">
        <f>IF('Firewood Purchases'!$A$4="","",'Firewood Purchases'!$B$4)</f>
        <v/>
      </c>
      <c r="Y15" s="8">
        <f>IF('Firewood Purchases'!$A$4="","",'Firewood Purchases'!$L$4)</f>
        <v/>
      </c>
    </row>
    <row r="16">
      <c r="A16" s="23" t="inlineStr">
        <is>
          <t>Maple/Oak Mix</t>
        </is>
      </c>
      <c r="B16" s="8">
        <f>IFERROR(SUMIF('Firewood Purchases'!$F$2:$F$110,A16,'Firewood Purchases'!$L$2:$L$110),0)</f>
        <v/>
      </c>
      <c r="X16" s="25">
        <f>IF('Firewood Purchases'!$A$5="","",'Firewood Purchases'!$B$5)</f>
        <v/>
      </c>
      <c r="Y16" s="8">
        <f>IF('Firewood Purchases'!$A$5="","",'Firewood Purchases'!$L$5)</f>
        <v/>
      </c>
    </row>
    <row r="17">
      <c r="A17" s="23" t="inlineStr">
        <is>
          <t>Oak</t>
        </is>
      </c>
      <c r="B17" s="8">
        <f>IFERROR(SUMIF('Firewood Purchases'!$F$2:$F$110,A17,'Firewood Purchases'!$L$2:$L$110),0)</f>
        <v/>
      </c>
      <c r="X17" s="25">
        <f>IF('Firewood Purchases'!$A$6="","",'Firewood Purchases'!$B$6)</f>
        <v/>
      </c>
      <c r="Y17" s="8">
        <f>IF('Firewood Purchases'!$A$6="","",'Firewood Purchases'!$L$6)</f>
        <v/>
      </c>
    </row>
    <row r="18">
      <c r="A18" s="23" t="inlineStr">
        <is>
          <t>Pine</t>
        </is>
      </c>
      <c r="B18" s="8">
        <f>IFERROR(SUMIF('Firewood Purchases'!$F$2:$F$110,A18,'Firewood Purchases'!$L$2:$L$110),0)</f>
        <v/>
      </c>
      <c r="X18" s="25">
        <f>IF('Firewood Purchases'!$A$7="","",'Firewood Purchases'!$B$7)</f>
        <v/>
      </c>
      <c r="Y18" s="8">
        <f>IF('Firewood Purchases'!$A$7="","",'Firewood Purchases'!$L$7)</f>
        <v/>
      </c>
    </row>
    <row r="19">
      <c r="A19" s="23" t="inlineStr">
        <is>
          <t>Spruce</t>
        </is>
      </c>
      <c r="B19" s="8">
        <f>IFERROR(SUMIF('Firewood Purchases'!$F$2:$F$110,A19,'Firewood Purchases'!$L$2:$L$110),0)</f>
        <v/>
      </c>
      <c r="X19" s="25">
        <f>IF('Firewood Purchases'!$A$8="","",'Firewood Purchases'!$B$8)</f>
        <v/>
      </c>
      <c r="Y19" s="8">
        <f>IF('Firewood Purchases'!$A$8="","",'Firewood Purchases'!$L$8)</f>
        <v/>
      </c>
    </row>
    <row r="20">
      <c r="X20" s="25">
        <f>IF('Firewood Purchases'!$A$9="","",'Firewood Purchases'!$B$9)</f>
        <v/>
      </c>
      <c r="Y20" s="8">
        <f>IF('Firewood Purchases'!$A$9="","",'Firewood Purchases'!$L$9)</f>
        <v/>
      </c>
    </row>
    <row r="21">
      <c r="X21" s="25">
        <f>IF('Firewood Purchases'!$A$10="","",'Firewood Purchases'!$B$10)</f>
        <v/>
      </c>
      <c r="Y21" s="8">
        <f>IF('Firewood Purchases'!$A$10="","",'Firewood Purchases'!$L$10)</f>
        <v/>
      </c>
    </row>
    <row r="22">
      <c r="X22" s="25">
        <f>IF('Firewood Purchases'!$A$11="","",'Firewood Purchases'!$B$11)</f>
        <v/>
      </c>
      <c r="Y22" s="8">
        <f>IF('Firewood Purchases'!$A$11="","",'Firewood Purchases'!$L$11)</f>
        <v/>
      </c>
    </row>
    <row r="23">
      <c r="X23" s="25">
        <f>IF('Firewood Purchases'!$A$12="","",'Firewood Purchases'!$B$12)</f>
        <v/>
      </c>
      <c r="Y23" s="8">
        <f>IF('Firewood Purchases'!$A$12="","",'Firewood Purchases'!$L$12)</f>
        <v/>
      </c>
    </row>
    <row r="24">
      <c r="X24" s="25">
        <f>IF('Firewood Purchases'!$A$13="","",'Firewood Purchases'!$B$13)</f>
        <v/>
      </c>
      <c r="Y24" s="8">
        <f>IF('Firewood Purchases'!$A$13="","",'Firewood Purchases'!$L$13)</f>
        <v/>
      </c>
    </row>
    <row r="25">
      <c r="X25" s="25">
        <f>IF('Firewood Purchases'!$A$14="","",'Firewood Purchases'!$B$14)</f>
        <v/>
      </c>
      <c r="Y25" s="8">
        <f>IF('Firewood Purchases'!$A$14="","",'Firewood Purchases'!$L$14)</f>
        <v/>
      </c>
    </row>
    <row r="26">
      <c r="X26" s="25">
        <f>IF('Firewood Purchases'!$A$15="","",'Firewood Purchases'!$B$15)</f>
        <v/>
      </c>
      <c r="Y26" s="8">
        <f>IF('Firewood Purchases'!$A$15="","",'Firewood Purchases'!$L$15)</f>
        <v/>
      </c>
    </row>
    <row r="27">
      <c r="X27" s="25">
        <f>IF('Firewood Purchases'!$A$16="","",'Firewood Purchases'!$B$16)</f>
        <v/>
      </c>
      <c r="Y27" s="8">
        <f>IF('Firewood Purchases'!$A$16="","",'Firewood Purchases'!$L$16)</f>
        <v/>
      </c>
    </row>
    <row r="28">
      <c r="X28" s="25">
        <f>IF('Firewood Purchases'!$A$17="","",'Firewood Purchases'!$B$17)</f>
        <v/>
      </c>
      <c r="Y28" s="8">
        <f>IF('Firewood Purchases'!$A$17="","",'Firewood Purchases'!$L$17)</f>
        <v/>
      </c>
    </row>
    <row r="29">
      <c r="X29" s="25">
        <f>IF('Firewood Purchases'!$A$18="","",'Firewood Purchases'!$B$18)</f>
        <v/>
      </c>
      <c r="Y29" s="8">
        <f>IF('Firewood Purchases'!$A$18="","",'Firewood Purchases'!$L$18)</f>
        <v/>
      </c>
    </row>
    <row r="30">
      <c r="X30" s="25">
        <f>IF('Firewood Purchases'!$A$19="","",'Firewood Purchases'!$B$19)</f>
        <v/>
      </c>
      <c r="Y30" s="8">
        <f>IF('Firewood Purchases'!$A$19="","",'Firewood Purchases'!$L$19)</f>
        <v/>
      </c>
    </row>
    <row r="31">
      <c r="X31" s="25">
        <f>IF('Firewood Purchases'!$A$20="","",'Firewood Purchases'!$B$20)</f>
        <v/>
      </c>
      <c r="Y31" s="8">
        <f>IF('Firewood Purchases'!$A$20="","",'Firewood Purchases'!$L$20)</f>
        <v/>
      </c>
    </row>
    <row r="32">
      <c r="X32" s="25">
        <f>IF('Firewood Purchases'!$A$21="","",'Firewood Purchases'!$B$21)</f>
        <v/>
      </c>
      <c r="Y32" s="8">
        <f>IF('Firewood Purchases'!$A$21="","",'Firewood Purchases'!$L$21)</f>
        <v/>
      </c>
    </row>
    <row r="33">
      <c r="X33" s="25">
        <f>IF('Firewood Purchases'!$A$22="","",'Firewood Purchases'!$B$22)</f>
        <v/>
      </c>
      <c r="Y33" s="8">
        <f>IF('Firewood Purchases'!$A$22="","",'Firewood Purchases'!$L$22)</f>
        <v/>
      </c>
    </row>
    <row r="34">
      <c r="X34" s="25">
        <f>IF('Firewood Purchases'!$A$23="","",'Firewood Purchases'!$B$23)</f>
        <v/>
      </c>
      <c r="Y34" s="8">
        <f>IF('Firewood Purchases'!$A$23="","",'Firewood Purchases'!$L$23)</f>
        <v/>
      </c>
    </row>
    <row r="35">
      <c r="X35" s="25">
        <f>IF('Firewood Purchases'!$A$24="","",'Firewood Purchases'!$B$24)</f>
        <v/>
      </c>
      <c r="Y35" s="8">
        <f>IF('Firewood Purchases'!$A$24="","",'Firewood Purchases'!$L$24)</f>
        <v/>
      </c>
    </row>
    <row r="36">
      <c r="X36" s="25">
        <f>IF('Firewood Purchases'!$A$25="","",'Firewood Purchases'!$B$25)</f>
        <v/>
      </c>
      <c r="Y36" s="8">
        <f>IF('Firewood Purchases'!$A$25="","",'Firewood Purchases'!$L$25)</f>
        <v/>
      </c>
    </row>
    <row r="37">
      <c r="X37" s="25">
        <f>IF('Firewood Purchases'!$A$26="","",'Firewood Purchases'!$B$26)</f>
        <v/>
      </c>
      <c r="Y37" s="8">
        <f>IF('Firewood Purchases'!$A$26="","",'Firewood Purchases'!$L$26)</f>
        <v/>
      </c>
    </row>
    <row r="38">
      <c r="X38" s="25">
        <f>IF('Firewood Purchases'!$A$27="","",'Firewood Purchases'!$B$27)</f>
        <v/>
      </c>
      <c r="Y38" s="8">
        <f>IF('Firewood Purchases'!$A$27="","",'Firewood Purchases'!$L$27)</f>
        <v/>
      </c>
    </row>
    <row r="39">
      <c r="X39" s="25">
        <f>IF('Firewood Purchases'!$A$28="","",'Firewood Purchases'!$B$28)</f>
        <v/>
      </c>
      <c r="Y39" s="8">
        <f>IF('Firewood Purchases'!$A$28="","",'Firewood Purchases'!$L$28)</f>
        <v/>
      </c>
    </row>
    <row r="40">
      <c r="X40" s="25">
        <f>IF('Firewood Purchases'!$A$29="","",'Firewood Purchases'!$B$29)</f>
        <v/>
      </c>
      <c r="Y40" s="8">
        <f>IF('Firewood Purchases'!$A$29="","",'Firewood Purchases'!$L$29)</f>
        <v/>
      </c>
    </row>
    <row r="41">
      <c r="X41" s="25">
        <f>IF('Firewood Purchases'!$A$30="","",'Firewood Purchases'!$B$30)</f>
        <v/>
      </c>
      <c r="Y41" s="8">
        <f>IF('Firewood Purchases'!$A$30="","",'Firewood Purchases'!$L$30)</f>
        <v/>
      </c>
    </row>
    <row r="42">
      <c r="X42" s="25">
        <f>IF('Firewood Purchases'!$A$31="","",'Firewood Purchases'!$B$31)</f>
        <v/>
      </c>
      <c r="Y42" s="8">
        <f>IF('Firewood Purchases'!$A$31="","",'Firewood Purchases'!$L$31)</f>
        <v/>
      </c>
    </row>
    <row r="43">
      <c r="X43" s="25">
        <f>IF('Firewood Purchases'!$A$32="","",'Firewood Purchases'!$B$32)</f>
        <v/>
      </c>
      <c r="Y43" s="8">
        <f>IF('Firewood Purchases'!$A$32="","",'Firewood Purchases'!$L$32)</f>
        <v/>
      </c>
    </row>
    <row r="44">
      <c r="X44" s="25">
        <f>IF('Firewood Purchases'!$A$33="","",'Firewood Purchases'!$B$33)</f>
        <v/>
      </c>
      <c r="Y44" s="8">
        <f>IF('Firewood Purchases'!$A$33="","",'Firewood Purchases'!$L$33)</f>
        <v/>
      </c>
    </row>
    <row r="45">
      <c r="X45" s="25">
        <f>IF('Firewood Purchases'!$A$34="","",'Firewood Purchases'!$B$34)</f>
        <v/>
      </c>
      <c r="Y45" s="8">
        <f>IF('Firewood Purchases'!$A$34="","",'Firewood Purchases'!$L$34)</f>
        <v/>
      </c>
    </row>
    <row r="46">
      <c r="X46" s="25">
        <f>IF('Firewood Purchases'!$A$35="","",'Firewood Purchases'!$B$35)</f>
        <v/>
      </c>
      <c r="Y46" s="8">
        <f>IF('Firewood Purchases'!$A$35="","",'Firewood Purchases'!$L$35)</f>
        <v/>
      </c>
    </row>
    <row r="47">
      <c r="X47" s="25">
        <f>IF('Firewood Purchases'!$A$36="","",'Firewood Purchases'!$B$36)</f>
        <v/>
      </c>
      <c r="Y47" s="8">
        <f>IF('Firewood Purchases'!$A$36="","",'Firewood Purchases'!$L$36)</f>
        <v/>
      </c>
    </row>
    <row r="48">
      <c r="X48" s="25">
        <f>IF('Firewood Purchases'!$A$37="","",'Firewood Purchases'!$B$37)</f>
        <v/>
      </c>
      <c r="Y48" s="8">
        <f>IF('Firewood Purchases'!$A$37="","",'Firewood Purchases'!$L$37)</f>
        <v/>
      </c>
    </row>
    <row r="49">
      <c r="X49" s="25">
        <f>IF('Firewood Purchases'!$A$38="","",'Firewood Purchases'!$B$38)</f>
        <v/>
      </c>
      <c r="Y49" s="8">
        <f>IF('Firewood Purchases'!$A$38="","",'Firewood Purchases'!$L$38)</f>
        <v/>
      </c>
    </row>
    <row r="50">
      <c r="X50" s="25">
        <f>IF('Firewood Purchases'!$A$39="","",'Firewood Purchases'!$B$39)</f>
        <v/>
      </c>
      <c r="Y50" s="8">
        <f>IF('Firewood Purchases'!$A$39="","",'Firewood Purchases'!$L$39)</f>
        <v/>
      </c>
    </row>
    <row r="51">
      <c r="X51" s="25">
        <f>IF('Firewood Purchases'!$A$40="","",'Firewood Purchases'!$B$40)</f>
        <v/>
      </c>
      <c r="Y51" s="8">
        <f>IF('Firewood Purchases'!$A$40="","",'Firewood Purchases'!$L$40)</f>
        <v/>
      </c>
    </row>
    <row r="52">
      <c r="X52" s="25">
        <f>IF('Firewood Purchases'!$A$41="","",'Firewood Purchases'!$B$41)</f>
        <v/>
      </c>
      <c r="Y52" s="8">
        <f>IF('Firewood Purchases'!$A$41="","",'Firewood Purchases'!$L$41)</f>
        <v/>
      </c>
    </row>
    <row r="53">
      <c r="X53" s="25">
        <f>IF('Firewood Purchases'!$A$42="","",'Firewood Purchases'!$B$42)</f>
        <v/>
      </c>
      <c r="Y53" s="8">
        <f>IF('Firewood Purchases'!$A$42="","",'Firewood Purchases'!$L$42)</f>
        <v/>
      </c>
    </row>
    <row r="54">
      <c r="X54" s="25">
        <f>IF('Firewood Purchases'!$A$43="","",'Firewood Purchases'!$B$43)</f>
        <v/>
      </c>
      <c r="Y54" s="8">
        <f>IF('Firewood Purchases'!$A$43="","",'Firewood Purchases'!$L$43)</f>
        <v/>
      </c>
    </row>
    <row r="55">
      <c r="X55" s="25">
        <f>IF('Firewood Purchases'!$A$44="","",'Firewood Purchases'!$B$44)</f>
        <v/>
      </c>
      <c r="Y55" s="8">
        <f>IF('Firewood Purchases'!$A$44="","",'Firewood Purchases'!$L$44)</f>
        <v/>
      </c>
    </row>
    <row r="56">
      <c r="X56" s="25">
        <f>IF('Firewood Purchases'!$A$45="","",'Firewood Purchases'!$B$45)</f>
        <v/>
      </c>
      <c r="Y56" s="8">
        <f>IF('Firewood Purchases'!$A$45="","",'Firewood Purchases'!$L$45)</f>
        <v/>
      </c>
    </row>
    <row r="57">
      <c r="X57" s="25">
        <f>IF('Firewood Purchases'!$A$46="","",'Firewood Purchases'!$B$46)</f>
        <v/>
      </c>
      <c r="Y57" s="8">
        <f>IF('Firewood Purchases'!$A$46="","",'Firewood Purchases'!$L$46)</f>
        <v/>
      </c>
    </row>
    <row r="58">
      <c r="X58" s="25">
        <f>IF('Firewood Purchases'!$A$47="","",'Firewood Purchases'!$B$47)</f>
        <v/>
      </c>
      <c r="Y58" s="8">
        <f>IF('Firewood Purchases'!$A$47="","",'Firewood Purchases'!$L$47)</f>
        <v/>
      </c>
    </row>
    <row r="59">
      <c r="X59" s="25">
        <f>IF('Firewood Purchases'!$A$48="","",'Firewood Purchases'!$B$48)</f>
        <v/>
      </c>
      <c r="Y59" s="8">
        <f>IF('Firewood Purchases'!$A$48="","",'Firewood Purchases'!$L$48)</f>
        <v/>
      </c>
    </row>
    <row r="60">
      <c r="X60" s="25">
        <f>IF('Firewood Purchases'!$A$49="","",'Firewood Purchases'!$B$49)</f>
        <v/>
      </c>
      <c r="Y60" s="8">
        <f>IF('Firewood Purchases'!$A$49="","",'Firewood Purchases'!$L$49)</f>
        <v/>
      </c>
    </row>
    <row r="61">
      <c r="X61" s="25">
        <f>IF('Firewood Purchases'!$A$50="","",'Firewood Purchases'!$B$50)</f>
        <v/>
      </c>
      <c r="Y61" s="8">
        <f>IF('Firewood Purchases'!$A$50="","",'Firewood Purchases'!$L$50)</f>
        <v/>
      </c>
    </row>
    <row r="62">
      <c r="X62" s="25">
        <f>IF('Firewood Purchases'!$A$51="","",'Firewood Purchases'!$B$51)</f>
        <v/>
      </c>
      <c r="Y62" s="8">
        <f>IF('Firewood Purchases'!$A$51="","",'Firewood Purchases'!$L$51)</f>
        <v/>
      </c>
    </row>
    <row r="63">
      <c r="X63" s="25">
        <f>IF('Firewood Purchases'!$A$52="","",'Firewood Purchases'!$B$52)</f>
        <v/>
      </c>
      <c r="Y63" s="8">
        <f>IF('Firewood Purchases'!$A$52="","",'Firewood Purchases'!$L$52)</f>
        <v/>
      </c>
    </row>
    <row r="64">
      <c r="X64" s="25">
        <f>IF('Firewood Purchases'!$A$53="","",'Firewood Purchases'!$B$53)</f>
        <v/>
      </c>
      <c r="Y64" s="8">
        <f>IF('Firewood Purchases'!$A$53="","",'Firewood Purchases'!$L$53)</f>
        <v/>
      </c>
    </row>
    <row r="65">
      <c r="X65" s="25">
        <f>IF('Firewood Purchases'!$A$54="","",'Firewood Purchases'!$B$54)</f>
        <v/>
      </c>
      <c r="Y65" s="8">
        <f>IF('Firewood Purchases'!$A$54="","",'Firewood Purchases'!$L$54)</f>
        <v/>
      </c>
    </row>
    <row r="66">
      <c r="X66" s="25">
        <f>IF('Firewood Purchases'!$A$55="","",'Firewood Purchases'!$B$55)</f>
        <v/>
      </c>
      <c r="Y66" s="8">
        <f>IF('Firewood Purchases'!$A$55="","",'Firewood Purchases'!$L$55)</f>
        <v/>
      </c>
    </row>
    <row r="67">
      <c r="X67" s="25">
        <f>IF('Firewood Purchases'!$A$56="","",'Firewood Purchases'!$B$56)</f>
        <v/>
      </c>
      <c r="Y67" s="8">
        <f>IF('Firewood Purchases'!$A$56="","",'Firewood Purchases'!$L$56)</f>
        <v/>
      </c>
    </row>
    <row r="68">
      <c r="X68" s="25">
        <f>IF('Firewood Purchases'!$A$57="","",'Firewood Purchases'!$B$57)</f>
        <v/>
      </c>
      <c r="Y68" s="8">
        <f>IF('Firewood Purchases'!$A$57="","",'Firewood Purchases'!$L$57)</f>
        <v/>
      </c>
    </row>
    <row r="69">
      <c r="X69" s="25">
        <f>IF('Firewood Purchases'!$A$58="","",'Firewood Purchases'!$B$58)</f>
        <v/>
      </c>
      <c r="Y69" s="8">
        <f>IF('Firewood Purchases'!$A$58="","",'Firewood Purchases'!$L$58)</f>
        <v/>
      </c>
    </row>
    <row r="70">
      <c r="X70" s="25">
        <f>IF('Firewood Purchases'!$A$59="","",'Firewood Purchases'!$B$59)</f>
        <v/>
      </c>
      <c r="Y70" s="8">
        <f>IF('Firewood Purchases'!$A$59="","",'Firewood Purchases'!$L$59)</f>
        <v/>
      </c>
    </row>
    <row r="71">
      <c r="X71" s="25">
        <f>IF('Firewood Purchases'!$A$60="","",'Firewood Purchases'!$B$60)</f>
        <v/>
      </c>
      <c r="Y71" s="8">
        <f>IF('Firewood Purchases'!$A$60="","",'Firewood Purchases'!$L$60)</f>
        <v/>
      </c>
    </row>
    <row r="72">
      <c r="X72" s="25">
        <f>IF('Firewood Purchases'!$A$61="","",'Firewood Purchases'!$B$61)</f>
        <v/>
      </c>
      <c r="Y72" s="8">
        <f>IF('Firewood Purchases'!$A$61="","",'Firewood Purchases'!$L$61)</f>
        <v/>
      </c>
    </row>
    <row r="73">
      <c r="X73" s="25">
        <f>IF('Firewood Purchases'!$A$62="","",'Firewood Purchases'!$B$62)</f>
        <v/>
      </c>
      <c r="Y73" s="8">
        <f>IF('Firewood Purchases'!$A$62="","",'Firewood Purchases'!$L$62)</f>
        <v/>
      </c>
    </row>
    <row r="74">
      <c r="X74" s="25">
        <f>IF('Firewood Purchases'!$A$63="","",'Firewood Purchases'!$B$63)</f>
        <v/>
      </c>
      <c r="Y74" s="8">
        <f>IF('Firewood Purchases'!$A$63="","",'Firewood Purchases'!$L$63)</f>
        <v/>
      </c>
    </row>
    <row r="75">
      <c r="X75" s="25">
        <f>IF('Firewood Purchases'!$A$64="","",'Firewood Purchases'!$B$64)</f>
        <v/>
      </c>
      <c r="Y75" s="8">
        <f>IF('Firewood Purchases'!$A$64="","",'Firewood Purchases'!$L$64)</f>
        <v/>
      </c>
    </row>
    <row r="76">
      <c r="X76" s="25">
        <f>IF('Firewood Purchases'!$A$65="","",'Firewood Purchases'!$B$65)</f>
        <v/>
      </c>
      <c r="Y76" s="8">
        <f>IF('Firewood Purchases'!$A$65="","",'Firewood Purchases'!$L$65)</f>
        <v/>
      </c>
    </row>
    <row r="77">
      <c r="X77" s="25">
        <f>IF('Firewood Purchases'!$A$66="","",'Firewood Purchases'!$B$66)</f>
        <v/>
      </c>
      <c r="Y77" s="8">
        <f>IF('Firewood Purchases'!$A$66="","",'Firewood Purchases'!$L$66)</f>
        <v/>
      </c>
    </row>
    <row r="78">
      <c r="X78" s="25">
        <f>IF('Firewood Purchases'!$A$67="","",'Firewood Purchases'!$B$67)</f>
        <v/>
      </c>
      <c r="Y78" s="8">
        <f>IF('Firewood Purchases'!$A$67="","",'Firewood Purchases'!$L$67)</f>
        <v/>
      </c>
    </row>
    <row r="79">
      <c r="X79" s="25">
        <f>IF('Firewood Purchases'!$A$68="","",'Firewood Purchases'!$B$68)</f>
        <v/>
      </c>
      <c r="Y79" s="8">
        <f>IF('Firewood Purchases'!$A$68="","",'Firewood Purchases'!$L$68)</f>
        <v/>
      </c>
    </row>
    <row r="80">
      <c r="X80" s="25">
        <f>IF('Firewood Purchases'!$A$69="","",'Firewood Purchases'!$B$69)</f>
        <v/>
      </c>
      <c r="Y80" s="8">
        <f>IF('Firewood Purchases'!$A$69="","",'Firewood Purchases'!$L$69)</f>
        <v/>
      </c>
    </row>
    <row r="81">
      <c r="X81" s="25">
        <f>IF('Firewood Purchases'!$A$70="","",'Firewood Purchases'!$B$70)</f>
        <v/>
      </c>
      <c r="Y81" s="8">
        <f>IF('Firewood Purchases'!$A$70="","",'Firewood Purchases'!$L$70)</f>
        <v/>
      </c>
    </row>
    <row r="82">
      <c r="X82" s="25">
        <f>IF('Firewood Purchases'!$A$71="","",'Firewood Purchases'!$B$71)</f>
        <v/>
      </c>
      <c r="Y82" s="8">
        <f>IF('Firewood Purchases'!$A$71="","",'Firewood Purchases'!$L$71)</f>
        <v/>
      </c>
    </row>
    <row r="83">
      <c r="X83" s="25">
        <f>IF('Firewood Purchases'!$A$72="","",'Firewood Purchases'!$B$72)</f>
        <v/>
      </c>
      <c r="Y83" s="8">
        <f>IF('Firewood Purchases'!$A$72="","",'Firewood Purchases'!$L$72)</f>
        <v/>
      </c>
    </row>
    <row r="84">
      <c r="X84" s="25">
        <f>IF('Firewood Purchases'!$A$73="","",'Firewood Purchases'!$B$73)</f>
        <v/>
      </c>
      <c r="Y84" s="8">
        <f>IF('Firewood Purchases'!$A$73="","",'Firewood Purchases'!$L$73)</f>
        <v/>
      </c>
    </row>
    <row r="85">
      <c r="X85" s="25">
        <f>IF('Firewood Purchases'!$A$74="","",'Firewood Purchases'!$B$74)</f>
        <v/>
      </c>
      <c r="Y85" s="8">
        <f>IF('Firewood Purchases'!$A$74="","",'Firewood Purchases'!$L$74)</f>
        <v/>
      </c>
    </row>
    <row r="86">
      <c r="X86" s="25">
        <f>IF('Firewood Purchases'!$A$75="","",'Firewood Purchases'!$B$75)</f>
        <v/>
      </c>
      <c r="Y86" s="8">
        <f>IF('Firewood Purchases'!$A$75="","",'Firewood Purchases'!$L$75)</f>
        <v/>
      </c>
    </row>
    <row r="87">
      <c r="X87" s="25">
        <f>IF('Firewood Purchases'!$A$76="","",'Firewood Purchases'!$B$76)</f>
        <v/>
      </c>
      <c r="Y87" s="8">
        <f>IF('Firewood Purchases'!$A$76="","",'Firewood Purchases'!$L$76)</f>
        <v/>
      </c>
    </row>
    <row r="88">
      <c r="X88" s="25">
        <f>IF('Firewood Purchases'!$A$77="","",'Firewood Purchases'!$B$77)</f>
        <v/>
      </c>
      <c r="Y88" s="8">
        <f>IF('Firewood Purchases'!$A$77="","",'Firewood Purchases'!$L$77)</f>
        <v/>
      </c>
    </row>
    <row r="89">
      <c r="X89" s="25">
        <f>IF('Firewood Purchases'!$A$78="","",'Firewood Purchases'!$B$78)</f>
        <v/>
      </c>
      <c r="Y89" s="8">
        <f>IF('Firewood Purchases'!$A$78="","",'Firewood Purchases'!$L$78)</f>
        <v/>
      </c>
    </row>
    <row r="90">
      <c r="X90" s="25">
        <f>IF('Firewood Purchases'!$A$79="","",'Firewood Purchases'!$B$79)</f>
        <v/>
      </c>
      <c r="Y90" s="8">
        <f>IF('Firewood Purchases'!$A$79="","",'Firewood Purchases'!$L$79)</f>
        <v/>
      </c>
    </row>
    <row r="91">
      <c r="X91" s="25">
        <f>IF('Firewood Purchases'!$A$80="","",'Firewood Purchases'!$B$80)</f>
        <v/>
      </c>
      <c r="Y91" s="8">
        <f>IF('Firewood Purchases'!$A$80="","",'Firewood Purchases'!$L$80)</f>
        <v/>
      </c>
    </row>
    <row r="92">
      <c r="X92" s="25">
        <f>IF('Firewood Purchases'!$A$81="","",'Firewood Purchases'!$B$81)</f>
        <v/>
      </c>
      <c r="Y92" s="8">
        <f>IF('Firewood Purchases'!$A$81="","",'Firewood Purchases'!$L$81)</f>
        <v/>
      </c>
    </row>
    <row r="93">
      <c r="X93" s="25">
        <f>IF('Firewood Purchases'!$A$82="","",'Firewood Purchases'!$B$82)</f>
        <v/>
      </c>
      <c r="Y93" s="8">
        <f>IF('Firewood Purchases'!$A$82="","",'Firewood Purchases'!$L$82)</f>
        <v/>
      </c>
    </row>
    <row r="94">
      <c r="X94" s="25">
        <f>IF('Firewood Purchases'!$A$83="","",'Firewood Purchases'!$B$83)</f>
        <v/>
      </c>
      <c r="Y94" s="8">
        <f>IF('Firewood Purchases'!$A$83="","",'Firewood Purchases'!$L$83)</f>
        <v/>
      </c>
    </row>
    <row r="95">
      <c r="X95" s="25">
        <f>IF('Firewood Purchases'!$A$84="","",'Firewood Purchases'!$B$84)</f>
        <v/>
      </c>
      <c r="Y95" s="8">
        <f>IF('Firewood Purchases'!$A$84="","",'Firewood Purchases'!$L$84)</f>
        <v/>
      </c>
    </row>
    <row r="96">
      <c r="X96" s="25">
        <f>IF('Firewood Purchases'!$A$85="","",'Firewood Purchases'!$B$85)</f>
        <v/>
      </c>
      <c r="Y96" s="8">
        <f>IF('Firewood Purchases'!$A$85="","",'Firewood Purchases'!$L$85)</f>
        <v/>
      </c>
    </row>
    <row r="97">
      <c r="X97" s="25">
        <f>IF('Firewood Purchases'!$A$86="","",'Firewood Purchases'!$B$86)</f>
        <v/>
      </c>
      <c r="Y97" s="8">
        <f>IF('Firewood Purchases'!$A$86="","",'Firewood Purchases'!$L$86)</f>
        <v/>
      </c>
    </row>
    <row r="98">
      <c r="X98" s="25">
        <f>IF('Firewood Purchases'!$A$87="","",'Firewood Purchases'!$B$87)</f>
        <v/>
      </c>
      <c r="Y98" s="8">
        <f>IF('Firewood Purchases'!$A$87="","",'Firewood Purchases'!$L$87)</f>
        <v/>
      </c>
    </row>
    <row r="99">
      <c r="X99" s="25">
        <f>IF('Firewood Purchases'!$A$88="","",'Firewood Purchases'!$B$88)</f>
        <v/>
      </c>
      <c r="Y99" s="8">
        <f>IF('Firewood Purchases'!$A$88="","",'Firewood Purchases'!$L$88)</f>
        <v/>
      </c>
    </row>
    <row r="100">
      <c r="X100" s="25">
        <f>IF('Firewood Purchases'!$A$89="","",'Firewood Purchases'!$B$89)</f>
        <v/>
      </c>
      <c r="Y100" s="8">
        <f>IF('Firewood Purchases'!$A$89="","",'Firewood Purchases'!$L$89)</f>
        <v/>
      </c>
    </row>
    <row r="101">
      <c r="X101" s="25">
        <f>IF('Firewood Purchases'!$A$90="","",'Firewood Purchases'!$B$90)</f>
        <v/>
      </c>
      <c r="Y101" s="8">
        <f>IF('Firewood Purchases'!$A$90="","",'Firewood Purchases'!$L$90)</f>
        <v/>
      </c>
    </row>
    <row r="102">
      <c r="X102" s="25">
        <f>IF('Firewood Purchases'!$A$91="","",'Firewood Purchases'!$B$91)</f>
        <v/>
      </c>
      <c r="Y102" s="8">
        <f>IF('Firewood Purchases'!$A$91="","",'Firewood Purchases'!$L$91)</f>
        <v/>
      </c>
    </row>
    <row r="103">
      <c r="X103" s="25">
        <f>IF('Firewood Purchases'!$A$92="","",'Firewood Purchases'!$B$92)</f>
        <v/>
      </c>
      <c r="Y103" s="8">
        <f>IF('Firewood Purchases'!$A$92="","",'Firewood Purchases'!$L$92)</f>
        <v/>
      </c>
    </row>
    <row r="104">
      <c r="X104" s="25">
        <f>IF('Firewood Purchases'!$A$93="","",'Firewood Purchases'!$B$93)</f>
        <v/>
      </c>
      <c r="Y104" s="8">
        <f>IF('Firewood Purchases'!$A$93="","",'Firewood Purchases'!$L$93)</f>
        <v/>
      </c>
    </row>
    <row r="105">
      <c r="X105" s="25">
        <f>IF('Firewood Purchases'!$A$94="","",'Firewood Purchases'!$B$94)</f>
        <v/>
      </c>
      <c r="Y105" s="8">
        <f>IF('Firewood Purchases'!$A$94="","",'Firewood Purchases'!$L$94)</f>
        <v/>
      </c>
    </row>
    <row r="106">
      <c r="X106" s="25">
        <f>IF('Firewood Purchases'!$A$95="","",'Firewood Purchases'!$B$95)</f>
        <v/>
      </c>
      <c r="Y106" s="8">
        <f>IF('Firewood Purchases'!$A$95="","",'Firewood Purchases'!$L$95)</f>
        <v/>
      </c>
    </row>
    <row r="107">
      <c r="X107" s="25">
        <f>IF('Firewood Purchases'!$A$96="","",'Firewood Purchases'!$B$96)</f>
        <v/>
      </c>
      <c r="Y107" s="8">
        <f>IF('Firewood Purchases'!$A$96="","",'Firewood Purchases'!$L$96)</f>
        <v/>
      </c>
    </row>
    <row r="108">
      <c r="X108" s="25">
        <f>IF('Firewood Purchases'!$A$97="","",'Firewood Purchases'!$B$97)</f>
        <v/>
      </c>
      <c r="Y108" s="8">
        <f>IF('Firewood Purchases'!$A$97="","",'Firewood Purchases'!$L$97)</f>
        <v/>
      </c>
    </row>
    <row r="109">
      <c r="X109" s="25">
        <f>IF('Firewood Purchases'!$A$98="","",'Firewood Purchases'!$B$98)</f>
        <v/>
      </c>
      <c r="Y109" s="8">
        <f>IF('Firewood Purchases'!$A$98="","",'Firewood Purchases'!$L$98)</f>
        <v/>
      </c>
    </row>
    <row r="110">
      <c r="X110" s="25">
        <f>IF('Firewood Purchases'!$A$99="","",'Firewood Purchases'!$B$99)</f>
        <v/>
      </c>
      <c r="Y110" s="8">
        <f>IF('Firewood Purchases'!$A$99="","",'Firewood Purchases'!$L$99)</f>
        <v/>
      </c>
    </row>
    <row r="111">
      <c r="X111" s="25">
        <f>IF('Firewood Purchases'!$A$100="","",'Firewood Purchases'!$B$100)</f>
        <v/>
      </c>
      <c r="Y111" s="8">
        <f>IF('Firewood Purchases'!$A$100="","",'Firewood Purchases'!$L$100)</f>
        <v/>
      </c>
    </row>
    <row r="112">
      <c r="X112" s="25">
        <f>IF('Firewood Purchases'!$A$101="","",'Firewood Purchases'!$B$101)</f>
        <v/>
      </c>
      <c r="Y112" s="8">
        <f>IF('Firewood Purchases'!$A$101="","",'Firewood Purchases'!$L$101)</f>
        <v/>
      </c>
    </row>
    <row r="113">
      <c r="X113" s="25">
        <f>IF('Firewood Purchases'!$A$102="","",'Firewood Purchases'!$B$102)</f>
        <v/>
      </c>
      <c r="Y113" s="8">
        <f>IF('Firewood Purchases'!$A$102="","",'Firewood Purchases'!$L$102)</f>
        <v/>
      </c>
    </row>
    <row r="114">
      <c r="X114" s="25">
        <f>IF('Firewood Purchases'!$A$103="","",'Firewood Purchases'!$B$103)</f>
        <v/>
      </c>
      <c r="Y114" s="8">
        <f>IF('Firewood Purchases'!$A$103="","",'Firewood Purchases'!$L$103)</f>
        <v/>
      </c>
    </row>
    <row r="115">
      <c r="X115" s="25">
        <f>IF('Firewood Purchases'!$A$104="","",'Firewood Purchases'!$B$104)</f>
        <v/>
      </c>
      <c r="Y115" s="8">
        <f>IF('Firewood Purchases'!$A$104="","",'Firewood Purchases'!$L$104)</f>
        <v/>
      </c>
    </row>
    <row r="116">
      <c r="X116" s="25">
        <f>IF('Firewood Purchases'!$A$105="","",'Firewood Purchases'!$B$105)</f>
        <v/>
      </c>
      <c r="Y116" s="8">
        <f>IF('Firewood Purchases'!$A$105="","",'Firewood Purchases'!$L$105)</f>
        <v/>
      </c>
    </row>
    <row r="117">
      <c r="X117" s="25">
        <f>IF('Firewood Purchases'!$A$106="","",'Firewood Purchases'!$B$106)</f>
        <v/>
      </c>
      <c r="Y117" s="8">
        <f>IF('Firewood Purchases'!$A$106="","",'Firewood Purchases'!$L$106)</f>
        <v/>
      </c>
    </row>
    <row r="118">
      <c r="X118" s="25">
        <f>IF('Firewood Purchases'!$A$107="","",'Firewood Purchases'!$B$107)</f>
        <v/>
      </c>
      <c r="Y118" s="8">
        <f>IF('Firewood Purchases'!$A$107="","",'Firewood Purchases'!$L$107)</f>
        <v/>
      </c>
    </row>
    <row r="119">
      <c r="X119" s="25">
        <f>IF('Firewood Purchases'!$A$108="","",'Firewood Purchases'!$B$108)</f>
        <v/>
      </c>
      <c r="Y119" s="8">
        <f>IF('Firewood Purchases'!$A$108="","",'Firewood Purchases'!$L$108)</f>
        <v/>
      </c>
    </row>
    <row r="120">
      <c r="X120" s="25">
        <f>IF('Firewood Purchases'!$A$109="","",'Firewood Purchases'!$B$109)</f>
        <v/>
      </c>
      <c r="Y120" s="8">
        <f>IF('Firewood Purchases'!$A$109="","",'Firewood Purchases'!$L$109)</f>
        <v/>
      </c>
    </row>
    <row r="121">
      <c r="X121" s="25">
        <f>IF('Firewood Purchases'!$A$110="","",'Firewood Purchases'!$B$110)</f>
        <v/>
      </c>
      <c r="Y121" s="8">
        <f>IF('Firewood Purchases'!$A$110="","",'Firewood Purchases'!$L$110)</f>
        <v/>
      </c>
    </row>
  </sheetData>
  <mergeCells count="1">
    <mergeCell ref="A1:Y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2" customHeight="1">
      <c r="A1" s="27" t="inlineStr">
        <is>
          <t>Firewood Heating Cost Tracker — Instructions</t>
        </is>
      </c>
      <c r="B1" s="31" t="n"/>
      <c r="C1" s="31" t="n"/>
      <c r="D1" s="31" t="n"/>
      <c r="E1" s="31" t="n"/>
      <c r="F1" s="32" t="n"/>
    </row>
    <row r="2"/>
    <row r="3">
      <c r="A3" s="22" t="inlineStr">
        <is>
          <t>Topic</t>
        </is>
      </c>
      <c r="B3" s="22" t="inlineStr">
        <is>
          <t>Guidance</t>
        </is>
      </c>
    </row>
    <row r="4" ht="36" customHeight="1">
      <c r="A4" s="29" t="inlineStr">
        <is>
          <t>Entering purchases</t>
        </is>
      </c>
      <c r="B4" s="30" t="inlineStr">
        <is>
          <t>Enter one firewood purchase per row in the Firewood Purchases sheet. Pale yellow cells are intended for editable purchase details.</t>
        </is>
      </c>
    </row>
    <row r="5" ht="36" customHeight="1">
      <c r="A5" s="29" t="inlineStr">
        <is>
          <t>Quantity</t>
        </is>
      </c>
      <c r="B5" s="30" t="inlineStr">
        <is>
          <t>Use full or fractional cords consistently so that seasonal cost and heating output comparisons remain meaningful.</t>
        </is>
      </c>
    </row>
    <row r="6" ht="36" customHeight="1">
      <c r="A6" s="29" t="inlineStr">
        <is>
          <t>Delivery tax</t>
        </is>
      </c>
      <c r="B6" s="30" t="inlineStr">
        <is>
          <t>Confirm whether delivery is taxable on the supplier's invoice before relying on the calculated tax amount.</t>
        </is>
      </c>
    </row>
    <row r="7" ht="36" customHeight="1">
      <c r="A7" s="29" t="inlineStr">
        <is>
          <t>Provincial treatment</t>
        </is>
      </c>
      <c r="B7" s="30" t="inlineStr">
        <is>
          <t>Review applicable GST, HST, PST, and QST treatment with the supplier or current CRA guidance. Provincial rates in Summary are editable reference values.</t>
        </is>
      </c>
    </row>
    <row r="8" ht="36" customHeight="1">
      <c r="A8" s="29" t="inlineStr">
        <is>
          <t>Wood condition</t>
        </is>
      </c>
      <c r="B8" s="30" t="inlineStr">
        <is>
          <t>Record seasoned or kiln-dried wood accurately. Moisture content can materially affect practical heating efficiency and usable heat output.</t>
        </is>
      </c>
    </row>
    <row r="9" ht="36" customHeight="1">
      <c r="A9" s="29" t="inlineStr">
        <is>
          <t>Heating values</t>
        </is>
      </c>
      <c r="B9" s="30" t="inlineStr">
        <is>
          <t>Heating values are estimates per cord. Update the editable Summary lookup table if your supplier provides more specific species or moisture information.</t>
        </is>
      </c>
    </row>
    <row r="10" ht="36" customHeight="1">
      <c r="A10" s="29" t="inlineStr">
        <is>
          <t>Dashboard use</t>
        </is>
      </c>
      <c r="B10" s="30" t="inlineStr">
        <is>
          <t>Use the Summary dashboard to compare suppliers, wood species, purchase timing, payment status, average cost per cord, and cost per GJ.</t>
        </is>
      </c>
    </row>
    <row r="11" ht="36" customHeight="1">
      <c r="A11" s="29" t="inlineStr">
        <is>
          <t>Payment tracking</t>
        </is>
      </c>
      <c r="B11" s="30" t="inlineStr">
        <is>
          <t>Set Paid? to Yes only after the invoice has been settled. Unpaid purchases are highlighted in red for follow-up.</t>
        </is>
      </c>
    </row>
    <row r="12" ht="36" customHeight="1">
      <c r="A12" s="29" t="inlineStr">
        <is>
          <t>Important note</t>
        </is>
      </c>
      <c r="B12" s="30" t="inlineStr">
        <is>
          <t>Workbook values are planning estimates only and are not a substitute for CRA tax advice, supplier invoice review, or professional financial advice.</t>
        </is>
      </c>
    </row>
    <row r="13"/>
    <row r="14"/>
    <row r="15">
      <c r="A15" s="22" t="inlineStr">
        <is>
          <t>Key columns</t>
        </is>
      </c>
      <c r="B15" s="22" t="inlineStr">
        <is>
          <t>Purpose</t>
        </is>
      </c>
    </row>
    <row r="16" ht="34" customHeight="1">
      <c r="A16" s="29" t="inlineStr">
        <is>
          <t>Purchase ID and Purchase Date</t>
        </is>
      </c>
      <c r="B16" s="30" t="inlineStr">
        <is>
          <t>Use a unique ID and the invoice or delivery date for each purchase.</t>
        </is>
      </c>
    </row>
    <row r="17" ht="34" customHeight="1">
      <c r="A17" s="29" t="inlineStr">
        <is>
          <t>Supplier, City, Province</t>
        </is>
      </c>
      <c r="B17" s="30" t="inlineStr">
        <is>
          <t>Record supplier details and select the province to apply the corresponding editable tax lookup rate.</t>
        </is>
      </c>
    </row>
    <row r="18" ht="34" customHeight="1">
      <c r="A18" s="29" t="inlineStr">
        <is>
          <t>Wood Species and Moisture (%)</t>
        </is>
      </c>
      <c r="B18" s="30" t="inlineStr">
        <is>
          <t>Choose a listed species and enter measured or supplier-reported moisture as a percentage.</t>
        </is>
      </c>
    </row>
    <row r="19" ht="34" customHeight="1">
      <c r="A19" s="29" t="inlineStr">
        <is>
          <t>Quantity, Price, Delivery</t>
        </is>
      </c>
      <c r="B19" s="30" t="inlineStr">
        <is>
          <t>Enter cords, price per cord, and delivery fee from the supplier invoice.</t>
        </is>
      </c>
    </row>
    <row r="20" ht="34" customHeight="1">
      <c r="A20" s="29" t="inlineStr">
        <is>
          <t>Tax through Cost per GJ</t>
        </is>
      </c>
      <c r="B20" s="30" t="inlineStr">
        <is>
          <t>These are calculated fields. Cost per GJ is useful for comparing purchases with different heating values.</t>
        </is>
      </c>
    </row>
    <row r="21" ht="34" customHeight="1">
      <c r="A21" s="29" t="inlineStr">
        <is>
          <t>Paid? and Notes</t>
        </is>
      </c>
      <c r="B21" s="30" t="inlineStr">
        <is>
          <t>Track invoice settlement and record delivery, stacking, seasoning, moisture, or supplier details.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2026-09-08T18:35:27Z</dcterms:created>
  <dcterms:modified xmlns:dcterms="http://purl.org/dc/terms/" xmlns:xsi="http://www.w3.org/2001/XMLSchema-instance" xsi:type="dcterms:W3CDTF">2026-09-08T18:35:27Z</dcterms:modified>
</cp:coreProperties>
</file>