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reciation Register" sheetId="1" state="visible" r:id="rId1"/>
    <sheet xmlns:r="http://schemas.openxmlformats.org/officeDocument/2006/relationships" name="CCCA Summary" sheetId="2" state="visible" r:id="rId2"/>
    <sheet xmlns:r="http://schemas.openxmlformats.org/officeDocument/2006/relationships" name="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0"/>
    </font>
    <font>
      <b val="1"/>
      <sz val="10"/>
    </font>
    <font>
      <b val="1"/>
      <sz val="12"/>
    </font>
  </fonts>
  <fills count="9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  <fill>
      <patternFill patternType="solid">
        <fgColor rgb="0016A34A"/>
        <bgColor rgb="0016A34A"/>
      </patternFill>
    </fill>
    <fill>
      <patternFill patternType="solid">
        <fgColor rgb="00DC2626"/>
        <bgColor rgb="00DC262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9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9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6" borderId="1" pivotButton="0" quotePrefix="0" xfId="0"/>
    <xf numFmtId="165" fontId="2" fillId="6" borderId="1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5" fillId="0" borderId="1" pivotButton="0" quotePrefix="0" xfId="0"/>
    <xf numFmtId="0" fontId="3" fillId="0" borderId="1" pivotButton="0" quotePrefix="0" xfId="0"/>
    <xf numFmtId="0" fontId="0" fillId="4" borderId="1" pivotButton="0" quotePrefix="0" xfId="0"/>
    <xf numFmtId="0" fontId="0" fillId="2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A34A"/>
      </font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CCA Claimed by CCA Class - Fiscal Year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'CCCA Summary'!G2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'CCCA Summary'!$B$3:$B$7</f>
            </numRef>
          </cat>
          <val>
            <numRef>
              <f>'CCCA Summary'!$G$3:$G$7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CCA Class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CCA Claimed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26" customWidth="1" min="4" max="4"/>
    <col width="11" customWidth="1" min="5" max="5"/>
    <col width="10" customWidth="1" min="6" max="6"/>
    <col width="10" customWidth="1" min="7" max="7"/>
    <col width="10" customWidth="1" min="8" max="8"/>
    <col width="20" customWidth="1" min="9" max="9"/>
    <col width="14" customWidth="1" min="10" max="10"/>
    <col width="11" customWidth="1" min="11" max="11"/>
    <col width="13" customWidth="1" min="12" max="12"/>
    <col width="15" customWidth="1" min="13" max="13"/>
    <col width="13" customWidth="1" min="14" max="14"/>
    <col width="13" customWidth="1" min="15" max="15"/>
    <col width="15" customWidth="1" min="16" max="16"/>
    <col width="15" customWidth="1" min="17" max="17"/>
    <col width="10" customWidth="1" min="18" max="18"/>
    <col width="14" customWidth="1" min="19" max="19"/>
    <col width="16" customWidth="1" min="20" max="20"/>
    <col width="14" customWidth="1" min="21" max="21"/>
    <col width="22" customWidth="1" min="22" max="22"/>
  </cols>
  <sheetData>
    <row r="1" ht="26" customHeight="1">
      <c r="A1" s="1" t="inlineStr">
        <is>
          <t>Half-Year Rule Depreciation Register - Fiscal Year 2026 (CAD)</t>
        </is>
      </c>
    </row>
    <row r="2">
      <c r="A2" s="2" t="inlineStr">
        <is>
          <t>Asset ID</t>
        </is>
      </c>
      <c r="B2" s="2" t="inlineStr">
        <is>
          <t>Acquisition Date</t>
        </is>
      </c>
      <c r="C2" s="2" t="inlineStr">
        <is>
          <t>Asset Name</t>
        </is>
      </c>
      <c r="D2" s="2" t="inlineStr">
        <is>
          <t>Description</t>
        </is>
      </c>
      <c r="E2" s="2" t="inlineStr">
        <is>
          <t>Business Use %</t>
        </is>
      </c>
      <c r="F2" s="2" t="inlineStr">
        <is>
          <t>Province</t>
        </is>
      </c>
      <c r="G2" s="2" t="inlineStr">
        <is>
          <t>CCA Class</t>
        </is>
      </c>
      <c r="H2" s="2" t="inlineStr">
        <is>
          <t>Class Rate %</t>
        </is>
      </c>
      <c r="I2" s="2" t="inlineStr">
        <is>
          <t>Vendor</t>
        </is>
      </c>
      <c r="J2" s="2" t="inlineStr">
        <is>
          <t>Purchase Price ($)</t>
        </is>
      </c>
      <c r="K2" s="2" t="inlineStr">
        <is>
          <t>GST/HST Rate %</t>
        </is>
      </c>
      <c r="L2" s="2" t="inlineStr">
        <is>
          <t>GST/HST Amount ($)</t>
        </is>
      </c>
      <c r="M2" s="2" t="inlineStr">
        <is>
          <t>Eligible Capital Cost ($)</t>
        </is>
      </c>
      <c r="N2" s="2" t="inlineStr">
        <is>
          <t>Half-Year Rule Applies?</t>
        </is>
      </c>
      <c r="O2" s="2" t="inlineStr">
        <is>
          <t>Opening UCC ($)</t>
        </is>
      </c>
      <c r="P2" s="2" t="inlineStr">
        <is>
          <t>Additions This Year ($)</t>
        </is>
      </c>
      <c r="Q2" s="2" t="inlineStr">
        <is>
          <t>UCC Before CCA ($)</t>
        </is>
      </c>
      <c r="R2" s="2" t="inlineStr">
        <is>
          <t>CCA Rate %</t>
        </is>
      </c>
      <c r="S2" s="2" t="inlineStr">
        <is>
          <t>Max CCA Base ($)</t>
        </is>
      </c>
      <c r="T2" s="2" t="inlineStr">
        <is>
          <t>CCA Claimed This Year ($)</t>
        </is>
      </c>
      <c r="U2" s="2" t="inlineStr">
        <is>
          <t>Closing UCC ($)</t>
        </is>
      </c>
      <c r="V2" s="2" t="inlineStr">
        <is>
          <t>Notes</t>
        </is>
      </c>
    </row>
    <row r="3">
      <c r="A3" s="3" t="inlineStr">
        <is>
          <t>A-001</t>
        </is>
      </c>
      <c r="B3" s="4" t="inlineStr">
        <is>
          <t>2026-02-10</t>
        </is>
      </c>
      <c r="C3" s="5" t="inlineStr">
        <is>
          <t>Consulting Laptop</t>
        </is>
      </c>
      <c r="D3" s="5" t="inlineStr">
        <is>
          <t>15-inch laptop for client consulting work</t>
        </is>
      </c>
      <c r="E3" s="6" t="n">
        <v>1</v>
      </c>
      <c r="F3" s="3" t="inlineStr">
        <is>
          <t>ON</t>
        </is>
      </c>
      <c r="G3" s="3" t="inlineStr">
        <is>
          <t>Class 50</t>
        </is>
      </c>
      <c r="H3" s="7">
        <f>IFERROR(VLOOKUP(G3,Guide!$A$5:$B$12,2,FALSE),0)</f>
        <v/>
      </c>
      <c r="I3" s="5" t="inlineStr">
        <is>
          <t>Toronto Tech Supply Inc.</t>
        </is>
      </c>
      <c r="J3" s="8" t="n">
        <v>2200</v>
      </c>
      <c r="K3" s="6" t="n">
        <v>0.13</v>
      </c>
      <c r="L3" s="9">
        <f>J3*K3</f>
        <v/>
      </c>
      <c r="M3" s="9">
        <f>(J3+L3)*E3</f>
        <v/>
      </c>
      <c r="N3" s="3">
        <f>IF(MONTH(B3)&lt;=6,"Yes","No")</f>
        <v/>
      </c>
      <c r="O3" s="8" t="n">
        <v>0</v>
      </c>
      <c r="P3" s="9">
        <f>M3</f>
        <v/>
      </c>
      <c r="Q3" s="9">
        <f>O3+P3</f>
        <v/>
      </c>
      <c r="R3" s="7">
        <f>H3</f>
        <v/>
      </c>
      <c r="S3" s="9">
        <f>IF(N3="Yes",(O3+P3)/2,Q3)</f>
        <v/>
      </c>
      <c r="T3" s="9">
        <f>ROUND(MIN(S3*R3,Q3),2)</f>
        <v/>
      </c>
      <c r="U3" s="9">
        <f>Q3-T3</f>
        <v/>
      </c>
      <c r="V3" s="5" t="inlineStr">
        <is>
          <t>Consultant primary laptop - Liam</t>
        </is>
      </c>
    </row>
    <row r="4">
      <c r="A4" s="10" t="inlineStr">
        <is>
          <t>A-002</t>
        </is>
      </c>
      <c r="B4" s="11" t="inlineStr">
        <is>
          <t>2026-03-15</t>
        </is>
      </c>
      <c r="C4" s="12" t="inlineStr">
        <is>
          <t>Office Furniture Set</t>
        </is>
      </c>
      <c r="D4" s="12" t="inlineStr">
        <is>
          <t>Desks and ergonomic chairs for new office</t>
        </is>
      </c>
      <c r="E4" s="6" t="n">
        <v>1</v>
      </c>
      <c r="F4" s="10" t="inlineStr">
        <is>
          <t>BC</t>
        </is>
      </c>
      <c r="G4" s="10" t="inlineStr">
        <is>
          <t>Class 8</t>
        </is>
      </c>
      <c r="H4" s="13">
        <f>IFERROR(VLOOKUP(G4,Guide!$A$5:$B$12,2,FALSE),0)</f>
        <v/>
      </c>
      <c r="I4" s="12" t="inlineStr">
        <is>
          <t>Vancouver Office Furnishings</t>
        </is>
      </c>
      <c r="J4" s="8" t="n">
        <v>5400</v>
      </c>
      <c r="K4" s="6" t="n">
        <v>0.05</v>
      </c>
      <c r="L4" s="14">
        <f>J4*K4</f>
        <v/>
      </c>
      <c r="M4" s="14">
        <f>(J4+L4)*E4</f>
        <v/>
      </c>
      <c r="N4" s="10">
        <f>IF(MONTH(B4)&lt;=6,"Yes","No")</f>
        <v/>
      </c>
      <c r="O4" s="8" t="n">
        <v>0</v>
      </c>
      <c r="P4" s="14">
        <f>M4</f>
        <v/>
      </c>
      <c r="Q4" s="14">
        <f>O4+P4</f>
        <v/>
      </c>
      <c r="R4" s="13">
        <f>H4</f>
        <v/>
      </c>
      <c r="S4" s="14">
        <f>IF(N4="Yes",(O4+P4)/2,Q4)</f>
        <v/>
      </c>
      <c r="T4" s="14">
        <f>ROUND(MIN(S4*R4,Q4),2)</f>
        <v/>
      </c>
      <c r="U4" s="14">
        <f>Q4-T4</f>
        <v/>
      </c>
      <c r="V4" s="12" t="inlineStr">
        <is>
          <t>Furniture for Emma's design studio</t>
        </is>
      </c>
    </row>
    <row r="5">
      <c r="A5" s="3" t="inlineStr">
        <is>
          <t>A-003</t>
        </is>
      </c>
      <c r="B5" s="4" t="inlineStr">
        <is>
          <t>2026-08-01</t>
        </is>
      </c>
      <c r="C5" s="5" t="inlineStr">
        <is>
          <t>Delivery Van</t>
        </is>
      </c>
      <c r="D5" s="5" t="inlineStr">
        <is>
          <t>Cargo van for local delivery routes</t>
        </is>
      </c>
      <c r="E5" s="6" t="n">
        <v>0.85</v>
      </c>
      <c r="F5" s="3" t="inlineStr">
        <is>
          <t>AB</t>
        </is>
      </c>
      <c r="G5" s="3" t="inlineStr">
        <is>
          <t>Class 10</t>
        </is>
      </c>
      <c r="H5" s="7">
        <f>IFERROR(VLOOKUP(G5,Guide!$A$5:$B$12,2,FALSE),0)</f>
        <v/>
      </c>
      <c r="I5" s="5" t="inlineStr">
        <is>
          <t>Calgary Fleet Motors</t>
        </is>
      </c>
      <c r="J5" s="8" t="n">
        <v>38500</v>
      </c>
      <c r="K5" s="6" t="n">
        <v>0.05</v>
      </c>
      <c r="L5" s="9">
        <f>J5*K5</f>
        <v/>
      </c>
      <c r="M5" s="9">
        <f>(J5+L5)*E5</f>
        <v/>
      </c>
      <c r="N5" s="3">
        <f>IF(MONTH(B5)&lt;=6,"Yes","No")</f>
        <v/>
      </c>
      <c r="O5" s="8" t="n">
        <v>0</v>
      </c>
      <c r="P5" s="9">
        <f>M5</f>
        <v/>
      </c>
      <c r="Q5" s="9">
        <f>O5+P5</f>
        <v/>
      </c>
      <c r="R5" s="7">
        <f>H5</f>
        <v/>
      </c>
      <c r="S5" s="9">
        <f>IF(N5="Yes",(O5+P5)/2,Q5)</f>
        <v/>
      </c>
      <c r="T5" s="9">
        <f>ROUND(MIN(S5*R5,Q5),2)</f>
        <v/>
      </c>
      <c r="U5" s="9">
        <f>Q5-T5</f>
        <v/>
      </c>
      <c r="V5" s="5" t="inlineStr">
        <is>
          <t>Noah's delivery business - mixed use</t>
        </is>
      </c>
    </row>
    <row r="6">
      <c r="A6" s="10" t="inlineStr">
        <is>
          <t>A-004</t>
        </is>
      </c>
      <c r="B6" s="11" t="inlineStr">
        <is>
          <t>2026-01-20</t>
        </is>
      </c>
      <c r="C6" s="12" t="inlineStr">
        <is>
          <t>Accounting Software Suite</t>
        </is>
      </c>
      <c r="D6" s="12" t="inlineStr">
        <is>
          <t>Annual licence bundled with hardware</t>
        </is>
      </c>
      <c r="E6" s="6" t="n">
        <v>1</v>
      </c>
      <c r="F6" s="10" t="inlineStr">
        <is>
          <t>ON</t>
        </is>
      </c>
      <c r="G6" s="10" t="inlineStr">
        <is>
          <t>Class 12</t>
        </is>
      </c>
      <c r="H6" s="13">
        <f>IFERROR(VLOOKUP(G6,Guide!$A$5:$B$12,2,FALSE),0)</f>
        <v/>
      </c>
      <c r="I6" s="12" t="inlineStr">
        <is>
          <t>Ottawa Software Solutions</t>
        </is>
      </c>
      <c r="J6" s="8" t="n">
        <v>1800</v>
      </c>
      <c r="K6" s="6" t="n">
        <v>0.13</v>
      </c>
      <c r="L6" s="14">
        <f>J6*K6</f>
        <v/>
      </c>
      <c r="M6" s="14">
        <f>(J6+L6)*E6</f>
        <v/>
      </c>
      <c r="N6" s="10">
        <f>IF(MONTH(B6)&lt;=6,"Yes","No")</f>
        <v/>
      </c>
      <c r="O6" s="8" t="n">
        <v>0</v>
      </c>
      <c r="P6" s="14">
        <f>M6</f>
        <v/>
      </c>
      <c r="Q6" s="14">
        <f>O6+P6</f>
        <v/>
      </c>
      <c r="R6" s="13">
        <f>H6</f>
        <v/>
      </c>
      <c r="S6" s="14">
        <f>IF(N6="Yes",(O6+P6)/2,Q6)</f>
        <v/>
      </c>
      <c r="T6" s="14">
        <f>ROUND(MIN(S6*R6,Q6),2)</f>
        <v/>
      </c>
      <c r="U6" s="14">
        <f>Q6-T6</f>
        <v/>
      </c>
      <c r="V6" s="12" t="inlineStr">
        <is>
          <t>Olivia's bookkeeping practice</t>
        </is>
      </c>
    </row>
    <row r="7">
      <c r="A7" s="3" t="inlineStr">
        <is>
          <t>A-005</t>
        </is>
      </c>
      <c r="B7" s="4" t="inlineStr">
        <is>
          <t>2026-09-05</t>
        </is>
      </c>
      <c r="C7" s="5" t="inlineStr">
        <is>
          <t>CNC Machinery Unit</t>
        </is>
      </c>
      <c r="D7" s="5" t="inlineStr">
        <is>
          <t>Precision manufacturing equipment</t>
        </is>
      </c>
      <c r="E7" s="6" t="n">
        <v>1</v>
      </c>
      <c r="F7" s="3" t="inlineStr">
        <is>
          <t>QC</t>
        </is>
      </c>
      <c r="G7" s="3" t="inlineStr">
        <is>
          <t>Class 43</t>
        </is>
      </c>
      <c r="H7" s="7">
        <f>IFERROR(VLOOKUP(G7,Guide!$A$5:$B$12,2,FALSE),0)</f>
        <v/>
      </c>
      <c r="I7" s="5" t="inlineStr">
        <is>
          <t>Montreal Industrial Machines</t>
        </is>
      </c>
      <c r="J7" s="8" t="n">
        <v>64000</v>
      </c>
      <c r="K7" s="6" t="n">
        <v>0.05</v>
      </c>
      <c r="L7" s="9">
        <f>J7*K7</f>
        <v/>
      </c>
      <c r="M7" s="9">
        <f>(J7+L7)*E7</f>
        <v/>
      </c>
      <c r="N7" s="3">
        <f>IF(MONTH(B7)&lt;=6,"Yes","No")</f>
        <v/>
      </c>
      <c r="O7" s="8" t="n">
        <v>0</v>
      </c>
      <c r="P7" s="9">
        <f>M7</f>
        <v/>
      </c>
      <c r="Q7" s="9">
        <f>O7+P7</f>
        <v/>
      </c>
      <c r="R7" s="7">
        <f>H7</f>
        <v/>
      </c>
      <c r="S7" s="9">
        <f>IF(N7="Yes",(O7+P7)/2,Q7)</f>
        <v/>
      </c>
      <c r="T7" s="9">
        <f>ROUND(MIN(S7*R7,Q7),2)</f>
        <v/>
      </c>
      <c r="U7" s="9">
        <f>Q7-T7</f>
        <v/>
      </c>
      <c r="V7" s="5" t="inlineStr">
        <is>
          <t>Lucas' manufacturing shop</t>
        </is>
      </c>
    </row>
    <row r="8">
      <c r="A8" s="10" t="inlineStr">
        <is>
          <t>A-006</t>
        </is>
      </c>
      <c r="B8" s="11" t="inlineStr">
        <is>
          <t>2026-04-12</t>
        </is>
      </c>
      <c r="C8" s="12" t="inlineStr">
        <is>
          <t>Tool Set - Contractor</t>
        </is>
      </c>
      <c r="D8" s="12" t="inlineStr">
        <is>
          <t>Power tools for renovation contracts</t>
        </is>
      </c>
      <c r="E8" s="6" t="n">
        <v>0.9</v>
      </c>
      <c r="F8" s="10" t="inlineStr">
        <is>
          <t>NS</t>
        </is>
      </c>
      <c r="G8" s="10" t="inlineStr">
        <is>
          <t>Class 8</t>
        </is>
      </c>
      <c r="H8" s="13">
        <f>IFERROR(VLOOKUP(G8,Guide!$A$5:$B$12,2,FALSE),0)</f>
        <v/>
      </c>
      <c r="I8" s="12" t="inlineStr">
        <is>
          <t>Halifax Trade Tools</t>
        </is>
      </c>
      <c r="J8" s="8" t="n">
        <v>3200</v>
      </c>
      <c r="K8" s="6" t="n">
        <v>0.15</v>
      </c>
      <c r="L8" s="14">
        <f>J8*K8</f>
        <v/>
      </c>
      <c r="M8" s="14">
        <f>(J8+L8)*E8</f>
        <v/>
      </c>
      <c r="N8" s="10">
        <f>IF(MONTH(B8)&lt;=6,"Yes","No")</f>
        <v/>
      </c>
      <c r="O8" s="8" t="n">
        <v>0</v>
      </c>
      <c r="P8" s="14">
        <f>M8</f>
        <v/>
      </c>
      <c r="Q8" s="14">
        <f>O8+P8</f>
        <v/>
      </c>
      <c r="R8" s="13">
        <f>H8</f>
        <v/>
      </c>
      <c r="S8" s="14">
        <f>IF(N8="Yes",(O8+P8)/2,Q8)</f>
        <v/>
      </c>
      <c r="T8" s="14">
        <f>ROUND(MIN(S8*R8,Q8),2)</f>
        <v/>
      </c>
      <c r="U8" s="14">
        <f>Q8-T8</f>
        <v/>
      </c>
      <c r="V8" s="12" t="inlineStr">
        <is>
          <t>Sophie's renovation business</t>
        </is>
      </c>
    </row>
    <row r="9">
      <c r="A9" s="3" t="inlineStr">
        <is>
          <t>A-007</t>
        </is>
      </c>
      <c r="B9" s="4" t="inlineStr">
        <is>
          <t>2026-11-18</t>
        </is>
      </c>
      <c r="C9" s="5" t="inlineStr">
        <is>
          <t>Data Server Rack</t>
        </is>
      </c>
      <c r="D9" s="5" t="inlineStr">
        <is>
          <t>On-premise server for local hosting</t>
        </is>
      </c>
      <c r="E9" s="6" t="n">
        <v>1</v>
      </c>
      <c r="F9" s="3" t="inlineStr">
        <is>
          <t>MB</t>
        </is>
      </c>
      <c r="G9" s="3" t="inlineStr">
        <is>
          <t>Class 50</t>
        </is>
      </c>
      <c r="H9" s="7">
        <f>IFERROR(VLOOKUP(G9,Guide!$A$5:$B$12,2,FALSE),0)</f>
        <v/>
      </c>
      <c r="I9" s="5" t="inlineStr">
        <is>
          <t>Winnipeg Data Systems</t>
        </is>
      </c>
      <c r="J9" s="8" t="n">
        <v>9800</v>
      </c>
      <c r="K9" s="6" t="n">
        <v>0.05</v>
      </c>
      <c r="L9" s="9">
        <f>J9*K9</f>
        <v/>
      </c>
      <c r="M9" s="9">
        <f>(J9+L9)*E9</f>
        <v/>
      </c>
      <c r="N9" s="3">
        <f>IF(MONTH(B9)&lt;=6,"Yes","No")</f>
        <v/>
      </c>
      <c r="O9" s="8" t="n">
        <v>0</v>
      </c>
      <c r="P9" s="9">
        <f>M9</f>
        <v/>
      </c>
      <c r="Q9" s="9">
        <f>O9+P9</f>
        <v/>
      </c>
      <c r="R9" s="7">
        <f>H9</f>
        <v/>
      </c>
      <c r="S9" s="9">
        <f>IF(N9="Yes",(O9+P9)/2,Q9)</f>
        <v/>
      </c>
      <c r="T9" s="9">
        <f>ROUND(MIN(S9*R9,Q9),2)</f>
        <v/>
      </c>
      <c r="U9" s="9">
        <f>Q9-T9</f>
        <v/>
      </c>
      <c r="V9" s="5" t="inlineStr">
        <is>
          <t>Ethan's IT hosting service</t>
        </is>
      </c>
    </row>
    <row r="10">
      <c r="A10" s="10" t="inlineStr">
        <is>
          <t>A-008</t>
        </is>
      </c>
      <c r="B10" s="11" t="inlineStr">
        <is>
          <t>2026-05-30</t>
        </is>
      </c>
      <c r="C10" s="12" t="inlineStr">
        <is>
          <t>Warehouse Shelving</t>
        </is>
      </c>
      <c r="D10" s="12" t="inlineStr">
        <is>
          <t>Heavy-duty racking for storage</t>
        </is>
      </c>
      <c r="E10" s="6" t="n">
        <v>1</v>
      </c>
      <c r="F10" s="10" t="inlineStr">
        <is>
          <t>AB</t>
        </is>
      </c>
      <c r="G10" s="10" t="inlineStr">
        <is>
          <t>Class 8</t>
        </is>
      </c>
      <c r="H10" s="13">
        <f>IFERROR(VLOOKUP(G10,Guide!$A$5:$B$12,2,FALSE),0)</f>
        <v/>
      </c>
      <c r="I10" s="12" t="inlineStr">
        <is>
          <t>Edmonton Storage Solutions</t>
        </is>
      </c>
      <c r="J10" s="8" t="n">
        <v>7100</v>
      </c>
      <c r="K10" s="6" t="n">
        <v>0.05</v>
      </c>
      <c r="L10" s="14">
        <f>J10*K10</f>
        <v/>
      </c>
      <c r="M10" s="14">
        <f>(J10+L10)*E10</f>
        <v/>
      </c>
      <c r="N10" s="10">
        <f>IF(MONTH(B10)&lt;=6,"Yes","No")</f>
        <v/>
      </c>
      <c r="O10" s="8" t="n">
        <v>0</v>
      </c>
      <c r="P10" s="14">
        <f>M10</f>
        <v/>
      </c>
      <c r="Q10" s="14">
        <f>O10+P10</f>
        <v/>
      </c>
      <c r="R10" s="13">
        <f>H10</f>
        <v/>
      </c>
      <c r="S10" s="14">
        <f>IF(N10="Yes",(O10+P10)/2,Q10)</f>
        <v/>
      </c>
      <c r="T10" s="14">
        <f>ROUND(MIN(S10*R10,Q10),2)</f>
        <v/>
      </c>
      <c r="U10" s="14">
        <f>Q10-T10</f>
        <v/>
      </c>
      <c r="V10" s="12" t="inlineStr">
        <is>
          <t>Charlotte's distribution warehouse</t>
        </is>
      </c>
    </row>
    <row r="11">
      <c r="A11" s="3" t="inlineStr">
        <is>
          <t>A-009</t>
        </is>
      </c>
      <c r="B11" s="4" t="inlineStr">
        <is>
          <t>2026-06-25</t>
        </is>
      </c>
      <c r="C11" s="5" t="inlineStr">
        <is>
          <t>Professional Camera Kit</t>
        </is>
      </c>
      <c r="D11" s="5" t="inlineStr">
        <is>
          <t>DSLR camera and lenses for shoots</t>
        </is>
      </c>
      <c r="E11" s="6" t="n">
        <v>1</v>
      </c>
      <c r="F11" s="3" t="inlineStr">
        <is>
          <t>BC</t>
        </is>
      </c>
      <c r="G11" s="3" t="inlineStr">
        <is>
          <t>Class 8</t>
        </is>
      </c>
      <c r="H11" s="7">
        <f>IFERROR(VLOOKUP(G11,Guide!$A$5:$B$12,2,FALSE),0)</f>
        <v/>
      </c>
      <c r="I11" s="5" t="inlineStr">
        <is>
          <t>Victoria Camera House</t>
        </is>
      </c>
      <c r="J11" s="8" t="n">
        <v>4600</v>
      </c>
      <c r="K11" s="6" t="n">
        <v>0.05</v>
      </c>
      <c r="L11" s="9">
        <f>J11*K11</f>
        <v/>
      </c>
      <c r="M11" s="9">
        <f>(J11+L11)*E11</f>
        <v/>
      </c>
      <c r="N11" s="3">
        <f>IF(MONTH(B11)&lt;=6,"Yes","No")</f>
        <v/>
      </c>
      <c r="O11" s="8" t="n">
        <v>0</v>
      </c>
      <c r="P11" s="9">
        <f>M11</f>
        <v/>
      </c>
      <c r="Q11" s="9">
        <f>O11+P11</f>
        <v/>
      </c>
      <c r="R11" s="7">
        <f>H11</f>
        <v/>
      </c>
      <c r="S11" s="9">
        <f>IF(N11="Yes",(O11+P11)/2,Q11)</f>
        <v/>
      </c>
      <c r="T11" s="9">
        <f>ROUND(MIN(S11*R11,Q11),2)</f>
        <v/>
      </c>
      <c r="U11" s="9">
        <f>Q11-T11</f>
        <v/>
      </c>
      <c r="V11" s="5" t="inlineStr">
        <is>
          <t>William's photography business</t>
        </is>
      </c>
    </row>
    <row r="12">
      <c r="A12" s="10" t="inlineStr">
        <is>
          <t>A-010</t>
        </is>
      </c>
      <c r="B12" s="11" t="inlineStr">
        <is>
          <t>2026-10-10</t>
        </is>
      </c>
      <c r="C12" s="12" t="inlineStr">
        <is>
          <t>Workstation Bundle</t>
        </is>
      </c>
      <c r="D12" s="12" t="inlineStr">
        <is>
          <t>Desktop workstations for design team</t>
        </is>
      </c>
      <c r="E12" s="6" t="n">
        <v>1</v>
      </c>
      <c r="F12" s="10" t="inlineStr">
        <is>
          <t>QC</t>
        </is>
      </c>
      <c r="G12" s="10" t="inlineStr">
        <is>
          <t>Class 50</t>
        </is>
      </c>
      <c r="H12" s="13">
        <f>IFERROR(VLOOKUP(G12,Guide!$A$5:$B$12,2,FALSE),0)</f>
        <v/>
      </c>
      <c r="I12" s="12" t="inlineStr">
        <is>
          <t>Quebec City Computer Depot</t>
        </is>
      </c>
      <c r="J12" s="8" t="n">
        <v>11200</v>
      </c>
      <c r="K12" s="6" t="n">
        <v>0.05</v>
      </c>
      <c r="L12" s="14">
        <f>J12*K12</f>
        <v/>
      </c>
      <c r="M12" s="14">
        <f>(J12+L12)*E12</f>
        <v/>
      </c>
      <c r="N12" s="10">
        <f>IF(MONTH(B12)&lt;=6,"Yes","No")</f>
        <v/>
      </c>
      <c r="O12" s="8" t="n">
        <v>0</v>
      </c>
      <c r="P12" s="14">
        <f>M12</f>
        <v/>
      </c>
      <c r="Q12" s="14">
        <f>O12+P12</f>
        <v/>
      </c>
      <c r="R12" s="13">
        <f>H12</f>
        <v/>
      </c>
      <c r="S12" s="14">
        <f>IF(N12="Yes",(O12+P12)/2,Q12)</f>
        <v/>
      </c>
      <c r="T12" s="14">
        <f>ROUND(MIN(S12*R12,Q12),2)</f>
        <v/>
      </c>
      <c r="U12" s="14">
        <f>Q12-T12</f>
        <v/>
      </c>
      <c r="V12" s="12" t="inlineStr">
        <is>
          <t>Ava's design agency</t>
        </is>
      </c>
    </row>
    <row r="13">
      <c r="A13" s="15" t="n"/>
      <c r="B13" s="15" t="n"/>
      <c r="C13" s="15" t="inlineStr">
        <is>
          <t>TOTALS</t>
        </is>
      </c>
      <c r="D13" s="15" t="n"/>
      <c r="E13" s="15" t="n"/>
      <c r="F13" s="15" t="n"/>
      <c r="G13" s="15" t="n"/>
      <c r="H13" s="15" t="n"/>
      <c r="I13" s="15" t="n"/>
      <c r="J13" s="16">
        <f>SUM(J3:J12)</f>
        <v/>
      </c>
      <c r="K13" s="15" t="n"/>
      <c r="L13" s="16">
        <f>SUM(L3:L12)</f>
        <v/>
      </c>
      <c r="M13" s="16">
        <f>SUM(M3:M12)</f>
        <v/>
      </c>
      <c r="N13" s="15" t="n"/>
      <c r="O13" s="16">
        <f>SUM(O3:O12)</f>
        <v/>
      </c>
      <c r="P13" s="16">
        <f>SUM(P3:P12)</f>
        <v/>
      </c>
      <c r="Q13" s="16">
        <f>SUM(Q3:Q12)</f>
        <v/>
      </c>
      <c r="R13" s="15" t="n"/>
      <c r="S13" s="15" t="n"/>
      <c r="T13" s="16">
        <f>SUM(T3:T12)</f>
        <v/>
      </c>
      <c r="U13" s="16">
        <f>SUM(U3:U12)</f>
        <v/>
      </c>
      <c r="V13" s="15" t="n"/>
    </row>
  </sheetData>
  <mergeCells count="1">
    <mergeCell ref="A1:V1"/>
  </mergeCells>
  <conditionalFormatting sqref="T3:T12">
    <cfRule type="expression" priority="1" dxfId="0">
      <formula>T3&gt;0</formula>
    </cfRule>
  </conditionalFormatting>
  <conditionalFormatting sqref="U3:U12">
    <cfRule type="expression" priority="2" dxfId="1">
      <formula>U3&lt;0</formula>
    </cfRule>
  </conditionalFormatting>
  <dataValidations count="3">
    <dataValidation sqref="F3:F12" showErrorMessage="1" showInputMessage="1" allowBlank="1" type="list">
      <formula1>"ON,QC,BC,AB,MB,SK,NS,NB,NL,PE"</formula1>
    </dataValidation>
    <dataValidation sqref="G3:G12" showErrorMessage="1" showInputMessage="1" allowBlank="1" type="list">
      <formula1>"Class 1,Class 8,Class 10,Class 10.1,Class 12,Class 43,Class 50,Class 53"</formula1>
    </dataValidation>
    <dataValidation sqref="N3:N12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14" customWidth="1" min="4" max="4"/>
    <col width="20" customWidth="1" min="5" max="5"/>
    <col width="11" customWidth="1" min="6" max="6"/>
    <col width="16" customWidth="1" min="7" max="7"/>
    <col width="16" customWidth="1" min="8" max="8"/>
    <col width="20" customWidth="1" min="9" max="9"/>
    <col width="12" customWidth="1" min="10" max="10"/>
    <col width="16" customWidth="1" min="11" max="11"/>
  </cols>
  <sheetData>
    <row r="1" ht="26" customHeight="1">
      <c r="A1" s="1" t="inlineStr">
        <is>
          <t>CCA Class Summary - Half-Year Rule Impact (Fiscal Year 2026)</t>
        </is>
      </c>
    </row>
    <row r="2">
      <c r="A2" s="2" t="inlineStr">
        <is>
          <t>Fiscal Year</t>
        </is>
      </c>
      <c r="B2" s="2" t="inlineStr">
        <is>
          <t>CCA Class</t>
        </is>
      </c>
      <c r="C2" s="2" t="inlineStr">
        <is>
          <t>Opening UCC ($)</t>
        </is>
      </c>
      <c r="D2" s="2" t="inlineStr">
        <is>
          <t>Additions ($)</t>
        </is>
      </c>
      <c r="E2" s="2" t="inlineStr">
        <is>
          <t>Eligible Half-Year Base ($)</t>
        </is>
      </c>
      <c r="F2" s="2" t="inlineStr">
        <is>
          <t>CCA Rate %</t>
        </is>
      </c>
      <c r="G2" s="2" t="inlineStr">
        <is>
          <t>CCA Claimed ($)</t>
        </is>
      </c>
      <c r="H2" s="2" t="inlineStr">
        <is>
          <t>Closing UCC ($)</t>
        </is>
      </c>
      <c r="I2" s="2" t="inlineStr">
        <is>
          <t>Average CCA per Asset ($)</t>
        </is>
      </c>
      <c r="J2" s="2" t="inlineStr">
        <is>
          <t>Asset Count</t>
        </is>
      </c>
      <c r="K2" s="2" t="inlineStr">
        <is>
          <t>Status</t>
        </is>
      </c>
    </row>
    <row r="3">
      <c r="A3" s="3" t="n">
        <v>2026</v>
      </c>
      <c r="B3" s="3" t="inlineStr">
        <is>
          <t>Class 50</t>
        </is>
      </c>
      <c r="C3" s="9">
        <f>SUMIF('Depreciation Register'!$G$3:$G$12,B3,'Depreciation Register'!$O$3:$O$12)</f>
        <v/>
      </c>
      <c r="D3" s="9">
        <f>SUMIF('Depreciation Register'!$G$3:$G$12,B3,'Depreciation Register'!$P$3:$P$12)</f>
        <v/>
      </c>
      <c r="E3" s="9">
        <f>SUMIF('Depreciation Register'!$G$3:$G$12,B3,'Depreciation Register'!$S$3:$S$12)</f>
        <v/>
      </c>
      <c r="F3" s="7">
        <f>IFERROR(VLOOKUP(B3,Guide!$A$5:$B$12,2,FALSE),0)</f>
        <v/>
      </c>
      <c r="G3" s="9">
        <f>SUMIF('Depreciation Register'!$G$3:$G$12,B3,'Depreciation Register'!$T$3:$T$12)</f>
        <v/>
      </c>
      <c r="H3" s="9">
        <f>SUMIF('Depreciation Register'!$G$3:$G$12,B3,'Depreciation Register'!$U$3:$U$12)</f>
        <v/>
      </c>
      <c r="I3" s="9">
        <f>IFERROR(G3/J3,0)</f>
        <v/>
      </c>
      <c r="J3" s="3">
        <f>COUNTIF('Depreciation Register'!$G$3:$G$12,B3)</f>
        <v/>
      </c>
      <c r="K3" s="3">
        <f>IF(D3=0,"No Additions","Active")</f>
        <v/>
      </c>
    </row>
    <row r="4">
      <c r="A4" s="10" t="n">
        <v>2026</v>
      </c>
      <c r="B4" s="10" t="inlineStr">
        <is>
          <t>Class 8</t>
        </is>
      </c>
      <c r="C4" s="14">
        <f>SUMIF('Depreciation Register'!$G$3:$G$12,B4,'Depreciation Register'!$O$3:$O$12)</f>
        <v/>
      </c>
      <c r="D4" s="14">
        <f>SUMIF('Depreciation Register'!$G$3:$G$12,B4,'Depreciation Register'!$P$3:$P$12)</f>
        <v/>
      </c>
      <c r="E4" s="14">
        <f>SUMIF('Depreciation Register'!$G$3:$G$12,B4,'Depreciation Register'!$S$3:$S$12)</f>
        <v/>
      </c>
      <c r="F4" s="13">
        <f>IFERROR(VLOOKUP(B4,Guide!$A$5:$B$12,2,FALSE),0)</f>
        <v/>
      </c>
      <c r="G4" s="14">
        <f>SUMIF('Depreciation Register'!$G$3:$G$12,B4,'Depreciation Register'!$T$3:$T$12)</f>
        <v/>
      </c>
      <c r="H4" s="14">
        <f>SUMIF('Depreciation Register'!$G$3:$G$12,B4,'Depreciation Register'!$U$3:$U$12)</f>
        <v/>
      </c>
      <c r="I4" s="14">
        <f>IFERROR(G4/J4,0)</f>
        <v/>
      </c>
      <c r="J4" s="10">
        <f>COUNTIF('Depreciation Register'!$G$3:$G$12,B4)</f>
        <v/>
      </c>
      <c r="K4" s="10">
        <f>IF(D4=0,"No Additions","Active")</f>
        <v/>
      </c>
    </row>
    <row r="5">
      <c r="A5" s="3" t="n">
        <v>2026</v>
      </c>
      <c r="B5" s="3" t="inlineStr">
        <is>
          <t>Class 10</t>
        </is>
      </c>
      <c r="C5" s="9">
        <f>SUMIF('Depreciation Register'!$G$3:$G$12,B5,'Depreciation Register'!$O$3:$O$12)</f>
        <v/>
      </c>
      <c r="D5" s="9">
        <f>SUMIF('Depreciation Register'!$G$3:$G$12,B5,'Depreciation Register'!$P$3:$P$12)</f>
        <v/>
      </c>
      <c r="E5" s="9">
        <f>SUMIF('Depreciation Register'!$G$3:$G$12,B5,'Depreciation Register'!$S$3:$S$12)</f>
        <v/>
      </c>
      <c r="F5" s="7">
        <f>IFERROR(VLOOKUP(B5,Guide!$A$5:$B$12,2,FALSE),0)</f>
        <v/>
      </c>
      <c r="G5" s="9">
        <f>SUMIF('Depreciation Register'!$G$3:$G$12,B5,'Depreciation Register'!$T$3:$T$12)</f>
        <v/>
      </c>
      <c r="H5" s="9">
        <f>SUMIF('Depreciation Register'!$G$3:$G$12,B5,'Depreciation Register'!$U$3:$U$12)</f>
        <v/>
      </c>
      <c r="I5" s="9">
        <f>IFERROR(G5/J5,0)</f>
        <v/>
      </c>
      <c r="J5" s="3">
        <f>COUNTIF('Depreciation Register'!$G$3:$G$12,B5)</f>
        <v/>
      </c>
      <c r="K5" s="3">
        <f>IF(D5=0,"No Additions","Active")</f>
        <v/>
      </c>
    </row>
    <row r="6">
      <c r="A6" s="10" t="n">
        <v>2026</v>
      </c>
      <c r="B6" s="10" t="inlineStr">
        <is>
          <t>Class 12</t>
        </is>
      </c>
      <c r="C6" s="14">
        <f>SUMIF('Depreciation Register'!$G$3:$G$12,B6,'Depreciation Register'!$O$3:$O$12)</f>
        <v/>
      </c>
      <c r="D6" s="14">
        <f>SUMIF('Depreciation Register'!$G$3:$G$12,B6,'Depreciation Register'!$P$3:$P$12)</f>
        <v/>
      </c>
      <c r="E6" s="14">
        <f>SUMIF('Depreciation Register'!$G$3:$G$12,B6,'Depreciation Register'!$S$3:$S$12)</f>
        <v/>
      </c>
      <c r="F6" s="13">
        <f>IFERROR(VLOOKUP(B6,Guide!$A$5:$B$12,2,FALSE),0)</f>
        <v/>
      </c>
      <c r="G6" s="14">
        <f>SUMIF('Depreciation Register'!$G$3:$G$12,B6,'Depreciation Register'!$T$3:$T$12)</f>
        <v/>
      </c>
      <c r="H6" s="14">
        <f>SUMIF('Depreciation Register'!$G$3:$G$12,B6,'Depreciation Register'!$U$3:$U$12)</f>
        <v/>
      </c>
      <c r="I6" s="14">
        <f>IFERROR(G6/J6,0)</f>
        <v/>
      </c>
      <c r="J6" s="10">
        <f>COUNTIF('Depreciation Register'!$G$3:$G$12,B6)</f>
        <v/>
      </c>
      <c r="K6" s="10">
        <f>IF(D6=0,"No Additions","Active")</f>
        <v/>
      </c>
    </row>
    <row r="7">
      <c r="A7" s="3" t="n">
        <v>2026</v>
      </c>
      <c r="B7" s="3" t="inlineStr">
        <is>
          <t>Class 43</t>
        </is>
      </c>
      <c r="C7" s="9">
        <f>SUMIF('Depreciation Register'!$G$3:$G$12,B7,'Depreciation Register'!$O$3:$O$12)</f>
        <v/>
      </c>
      <c r="D7" s="9">
        <f>SUMIF('Depreciation Register'!$G$3:$G$12,B7,'Depreciation Register'!$P$3:$P$12)</f>
        <v/>
      </c>
      <c r="E7" s="9">
        <f>SUMIF('Depreciation Register'!$G$3:$G$12,B7,'Depreciation Register'!$S$3:$S$12)</f>
        <v/>
      </c>
      <c r="F7" s="7">
        <f>IFERROR(VLOOKUP(B7,Guide!$A$5:$B$12,2,FALSE),0)</f>
        <v/>
      </c>
      <c r="G7" s="9">
        <f>SUMIF('Depreciation Register'!$G$3:$G$12,B7,'Depreciation Register'!$T$3:$T$12)</f>
        <v/>
      </c>
      <c r="H7" s="9">
        <f>SUMIF('Depreciation Register'!$G$3:$G$12,B7,'Depreciation Register'!$U$3:$U$12)</f>
        <v/>
      </c>
      <c r="I7" s="9">
        <f>IFERROR(G7/J7,0)</f>
        <v/>
      </c>
      <c r="J7" s="3">
        <f>COUNTIF('Depreciation Register'!$G$3:$G$12,B7)</f>
        <v/>
      </c>
      <c r="K7" s="3">
        <f>IF(D7=0,"No Additions","Active")</f>
        <v/>
      </c>
    </row>
    <row r="8">
      <c r="A8" s="15" t="n"/>
      <c r="B8" s="15" t="inlineStr">
        <is>
          <t>TOTAL / ALL CLASSES</t>
        </is>
      </c>
      <c r="C8" s="16">
        <f>SUM(C3:C7)</f>
        <v/>
      </c>
      <c r="D8" s="16">
        <f>SUM(D3:D7)</f>
        <v/>
      </c>
      <c r="E8" s="16">
        <f>SUM(E3:E7)</f>
        <v/>
      </c>
      <c r="F8" s="15" t="n"/>
      <c r="G8" s="16">
        <f>SUM(G3:G7)</f>
        <v/>
      </c>
      <c r="H8" s="16">
        <f>SUM(H3:H7)</f>
        <v/>
      </c>
      <c r="I8" s="16">
        <f>IFERROR(G8/J8,0)</f>
        <v/>
      </c>
      <c r="J8" s="15">
        <f>SUM(J3:J7)</f>
        <v/>
      </c>
      <c r="K8" s="15" t="n"/>
    </row>
  </sheetData>
  <mergeCells count="1">
    <mergeCell ref="A1:K1"/>
  </mergeCells>
  <conditionalFormatting sqref="G3:G7">
    <cfRule type="expression" priority="1" dxfId="0">
      <formula>G3&gt;0</formula>
    </cfRule>
  </conditionalFormatting>
  <conditionalFormatting sqref="K3:K7">
    <cfRule type="expression" priority="2" dxfId="2">
      <formula>K3="No Additions"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55" customWidth="1" min="3" max="3"/>
    <col width="30" customWidth="1" min="4" max="4"/>
  </cols>
  <sheetData>
    <row r="1" ht="26" customHeight="1">
      <c r="A1" s="17" t="inlineStr">
        <is>
          <t>Guide - Half-Year Rule Depreciation Template</t>
        </is>
      </c>
      <c r="B1" s="28" t="n"/>
      <c r="C1" s="28" t="n"/>
      <c r="D1" s="29" t="n"/>
    </row>
    <row r="2"/>
    <row r="3">
      <c r="A3" s="18" t="inlineStr">
        <is>
          <t>CCA Class Rate Reference Table</t>
        </is>
      </c>
      <c r="B3" s="29" t="n"/>
    </row>
    <row r="4">
      <c r="A4" s="2" t="inlineStr">
        <is>
          <t>CCA Class</t>
        </is>
      </c>
      <c r="B4" s="2" t="inlineStr">
        <is>
          <t>Rate %</t>
        </is>
      </c>
    </row>
    <row r="5">
      <c r="A5" s="3" t="inlineStr">
        <is>
          <t>Class 1</t>
        </is>
      </c>
      <c r="B5" s="7" t="n">
        <v>0.04</v>
      </c>
    </row>
    <row r="6">
      <c r="A6" s="10" t="inlineStr">
        <is>
          <t>Class 8</t>
        </is>
      </c>
      <c r="B6" s="13" t="n">
        <v>0.2</v>
      </c>
    </row>
    <row r="7">
      <c r="A7" s="3" t="inlineStr">
        <is>
          <t>Class 10</t>
        </is>
      </c>
      <c r="B7" s="7" t="n">
        <v>0.3</v>
      </c>
    </row>
    <row r="8">
      <c r="A8" s="10" t="inlineStr">
        <is>
          <t>Class 10.1</t>
        </is>
      </c>
      <c r="B8" s="13" t="n">
        <v>0.3</v>
      </c>
    </row>
    <row r="9">
      <c r="A9" s="3" t="inlineStr">
        <is>
          <t>Class 12</t>
        </is>
      </c>
      <c r="B9" s="7" t="n">
        <v>1</v>
      </c>
    </row>
    <row r="10">
      <c r="A10" s="10" t="inlineStr">
        <is>
          <t>Class 43</t>
        </is>
      </c>
      <c r="B10" s="13" t="n">
        <v>0.3</v>
      </c>
    </row>
    <row r="11">
      <c r="A11" s="3" t="inlineStr">
        <is>
          <t>Class 50</t>
        </is>
      </c>
      <c r="B11" s="7" t="n">
        <v>0.55</v>
      </c>
    </row>
    <row r="12">
      <c r="A12" s="10" t="inlineStr">
        <is>
          <t>Class 53</t>
        </is>
      </c>
      <c r="B12" s="13" t="n">
        <v>1</v>
      </c>
    </row>
    <row r="13"/>
    <row r="14"/>
    <row r="15" ht="46" customHeight="1">
      <c r="A15" s="19" t="inlineStr">
        <is>
          <t>Half-Year Rule Explained</t>
        </is>
      </c>
      <c r="B15" s="20" t="inlineStr">
        <is>
          <t>In the year a capital asset first becomes available for use, the CRA allows only half of the normal CCA rate to be claimed on net additions. This is known as the half-year rule (also called the 50% rule). This template applies the rule based on the acquisition month: assets acquired January to June are flagged Yes for the half-year rule in the sample logic, but businesses should confirm the actual 'available for use' date per CRA rules, which may differ from the purchase date.</t>
        </is>
      </c>
      <c r="C15" s="28" t="n"/>
      <c r="D15" s="29" t="n"/>
    </row>
    <row r="16"/>
    <row r="17" ht="46" customHeight="1">
      <c r="A17" s="19" t="inlineStr">
        <is>
          <t>Class Rates Vary</t>
        </is>
      </c>
      <c r="B17" s="20" t="inlineStr">
        <is>
          <t>Each CCA class has a prescribed maximum rate set by the Income Tax Act. Common classes include Class 8 (20% - furniture, equipment), Class 10 (30% - vehicles), Class 12 (100% - tools, software), Class 50 (55% - computer hardware) and Class 43 (30% - manufacturing equipment). Always verify the correct class and rate with a tax professional or the current CRA guide (T4002 / T2 Schedule 8).</t>
        </is>
      </c>
      <c r="C17" s="28" t="n"/>
      <c r="D17" s="29" t="n"/>
    </row>
    <row r="18"/>
    <row r="19" ht="46" customHeight="1">
      <c r="A19" s="19" t="inlineStr">
        <is>
          <t>GST/HST Treatment</t>
        </is>
      </c>
      <c r="B19" s="20" t="inlineStr">
        <is>
          <t>GST/HST paid on a capital purchase is generally recoverable as an Input Tax Credit (ITC) if the asset is used in a commercial activity, and should not form part of the depreciable cost for a GST/HST registrant. This template shows the GST/HST amount for reference and, per the Eligible Capital Cost formula, includes it only to the extent it is not otherwise recoverable. Adjust the formula if your business is not a GST/HST registrant.</t>
        </is>
      </c>
      <c r="C19" s="28" t="n"/>
      <c r="D19" s="29" t="n"/>
    </row>
    <row r="20"/>
    <row r="21" ht="46" customHeight="1">
      <c r="A21" s="19" t="inlineStr">
        <is>
          <t>Business-Use Percentage</t>
        </is>
      </c>
      <c r="B21" s="20" t="inlineStr">
        <is>
          <t>Where an asset is used partly for personal purposes (common for vehicles), only the business-use percentage of the cost is eligible for CCA. Enter the business-use percentage in the Depreciation Register; the Eligible Capital Cost formula automatically pro-rates the cost.</t>
        </is>
      </c>
      <c r="C21" s="28" t="n"/>
      <c r="D21" s="29" t="n"/>
    </row>
    <row r="22"/>
    <row r="23" ht="46" customHeight="1">
      <c r="A23" s="19" t="inlineStr">
        <is>
          <t>Canadian References</t>
        </is>
      </c>
      <c r="B23" s="20" t="inlineStr">
        <is>
          <t>Canada Revenue Agency (CRA), Capital Cost Allowance (CCA), Undepreciated Capital Cost (UCC), fiscal year, T2125 (self-employed) or T2 Schedule 8 (corporations). This template is for planning purposes only and does not replace professional tax advice.</t>
        </is>
      </c>
      <c r="C23" s="28" t="n"/>
      <c r="D23" s="29" t="n"/>
    </row>
    <row r="24"/>
    <row r="25" ht="46" customHeight="1">
      <c r="A25" s="19" t="inlineStr">
        <is>
          <t>Data Entry Guidance</t>
        </is>
      </c>
      <c r="B25" s="20" t="inlineStr">
        <is>
          <t>Enter dates in YYYY-MM-DD format. Enter currency values as $1,234.56. Percentages should be entered as decimals (e.g. 0.13 for 13%) and are automatically displayed with a % sign. Pale yellow cells are meant for manual entry; all other cells contain formulas and should not be overwritten.</t>
        </is>
      </c>
      <c r="C25" s="28" t="n"/>
      <c r="D25" s="29" t="n"/>
    </row>
    <row r="26"/>
    <row r="27"/>
    <row r="28">
      <c r="A28" s="21" t="inlineStr">
        <is>
          <t>Colour Legend</t>
        </is>
      </c>
    </row>
    <row r="29">
      <c r="A29" s="22" t="inlineStr">
        <is>
          <t>Input Cell</t>
        </is>
      </c>
      <c r="B29" s="23" t="inlineStr">
        <is>
          <t xml:space="preserve">    </t>
        </is>
      </c>
      <c r="C29" s="20" t="inlineStr">
        <is>
          <t>Editable cell - enter your own data here</t>
        </is>
      </c>
      <c r="D29" s="29" t="n"/>
    </row>
    <row r="30">
      <c r="A30" s="22" t="inlineStr">
        <is>
          <t>Header</t>
        </is>
      </c>
      <c r="B30" s="24" t="inlineStr">
        <is>
          <t xml:space="preserve">    </t>
        </is>
      </c>
      <c r="C30" s="20" t="inlineStr">
        <is>
          <t>Main sheet or table headers</t>
        </is>
      </c>
      <c r="D30" s="29" t="n"/>
    </row>
    <row r="31">
      <c r="A31" s="22" t="inlineStr">
        <is>
          <t>Sub-header</t>
        </is>
      </c>
      <c r="B31" s="25" t="inlineStr">
        <is>
          <t xml:space="preserve">    </t>
        </is>
      </c>
      <c r="C31" s="20" t="inlineStr">
        <is>
          <t>Section headers and totals rows</t>
        </is>
      </c>
      <c r="D31" s="29" t="n"/>
    </row>
    <row r="32">
      <c r="A32" s="22" t="inlineStr">
        <is>
          <t>Positive Value</t>
        </is>
      </c>
      <c r="B32" s="26" t="inlineStr">
        <is>
          <t xml:space="preserve">    </t>
        </is>
      </c>
      <c r="C32" s="20" t="inlineStr">
        <is>
          <t>CCA claimed or favourable figures (font colour)</t>
        </is>
      </c>
      <c r="D32" s="29" t="n"/>
    </row>
    <row r="33">
      <c r="A33" s="22" t="inlineStr">
        <is>
          <t>Negative / Alert</t>
        </is>
      </c>
      <c r="B33" s="27" t="inlineStr">
        <is>
          <t xml:space="preserve">    </t>
        </is>
      </c>
      <c r="C33" s="20" t="inlineStr">
        <is>
          <t>Negative UCC, errors, or classes with no additions (font colour)</t>
        </is>
      </c>
      <c r="D33" s="29" t="n"/>
    </row>
  </sheetData>
  <mergeCells count="13">
    <mergeCell ref="A1:D1"/>
    <mergeCell ref="A3:B3"/>
    <mergeCell ref="B15:D15"/>
    <mergeCell ref="B17:D17"/>
    <mergeCell ref="B19:D19"/>
    <mergeCell ref="B21:D21"/>
    <mergeCell ref="B23:D23"/>
    <mergeCell ref="B25:D25"/>
    <mergeCell ref="C29:D29"/>
    <mergeCell ref="C30:D30"/>
    <mergeCell ref="C31:D31"/>
    <mergeCell ref="C32:D32"/>
    <mergeCell ref="C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2026-07-13T20:29:23Z</dcterms:created>
  <dcterms:modified xmlns:dcterms="http://purl.org/dc/terms/" xmlns:xsi="http://www.w3.org/2001/XMLSchema-instance" xsi:type="dcterms:W3CDTF">2026-07-13T20:29:23Z</dcterms:modified>
</cp:coreProperties>
</file>