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eliveries" sheetId="2" state="visible" r:id="rId2"/>
    <sheet xmlns:r="http://schemas.openxmlformats.org/officeDocument/2006/relationships" name="TaxRates" sheetId="3" state="visible" r:id="rId3"/>
    <sheet xmlns:r="http://schemas.openxmlformats.org/officeDocument/2006/relationships" name="Summary" sheetId="4" state="visible" r:id="rId4"/>
  </sheets>
  <definedNames>
    <definedName name="_xlnm._FilterDatabase" localSheetId="1" hidden="1">'Deliveries'!$A$3:$W$109</definedName>
    <definedName name="_xlnm._FilterDatabase" localSheetId="2" hidden="1">'TaxRates'!$A$3:$C$10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.0"/>
    <numFmt numFmtId="166" formatCode="$0.000"/>
    <numFmt numFmtId="167" formatCode="$#,##0.00;[Red]-$#,##0.00"/>
    <numFmt numFmtId="168" formatCode="0.000%"/>
    <numFmt numFmtId="169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color rgb="00475569"/>
      <sz val="9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FFBEB"/>
      </patternFill>
    </fill>
    <fill>
      <patternFill patternType="solid">
        <fgColor rgb="00DCFCE7"/>
      </patternFill>
    </fill>
    <fill>
      <patternFill patternType="solid">
        <fgColor rgb="00FEE2E2"/>
      </patternFill>
    </fill>
    <fill>
      <patternFill patternType="solid">
        <fgColor rgb="00F1F5F9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8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9" fontId="3" fillId="7" borderId="1" applyAlignment="1" pivotButton="0" quotePrefix="0" xfId="0">
      <alignment horizontal="center" vertical="center"/>
    </xf>
    <xf numFmtId="167" fontId="3" fillId="8" borderId="1" applyAlignment="1" pivotButton="0" quotePrefix="0" xfId="0">
      <alignment horizontal="center" vertical="center"/>
    </xf>
    <xf numFmtId="168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169" fontId="3" fillId="8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8" fontId="3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right" vertical="center"/>
    </xf>
    <xf numFmtId="0" fontId="3" fillId="9" borderId="1" applyAlignment="1" pivotButton="0" quotePrefix="0" xfId="0">
      <alignment horizontal="left" vertical="center"/>
    </xf>
    <xf numFmtId="167" fontId="3" fillId="7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9" fontId="4" fillId="7" borderId="1" applyAlignment="1" pivotButton="0" quotePrefix="0" xfId="0">
      <alignment horizontal="right" vertical="center"/>
    </xf>
    <xf numFmtId="1" fontId="3" fillId="9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right" vertical="center"/>
    </xf>
    <xf numFmtId="167" fontId="3" fillId="9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7" fontId="3" fillId="8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8" fontId="3" fillId="7" borderId="1" applyAlignment="1" pivotButton="0" quotePrefix="0" xfId="0">
      <alignment horizontal="center" vertical="center"/>
    </xf>
    <xf numFmtId="167" fontId="3" fillId="8" borderId="1" applyAlignment="1" pivotButton="0" quotePrefix="0" xfId="0">
      <alignment horizontal="center" vertical="center"/>
    </xf>
    <xf numFmtId="168" fontId="3" fillId="8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right" vertical="center"/>
    </xf>
    <xf numFmtId="167" fontId="3" fillId="9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7" fontId="3" fillId="8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Delivery Cost by Date</a:t>
            </a:r>
          </a:p>
        </rich>
      </tx>
    </title>
    <plotArea>
      <lineChart>
        <grouping val="standard"/>
        <ser>
          <idx val="0"/>
          <order val="0"/>
          <tx>
            <strRef>
              <f>'Deliveries'!Q3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'Deliveries'!$B$4:$B$109</f>
            </numRef>
          </cat>
          <val>
            <numRef>
              <f>'Deliveries'!$Q$4:$Q$109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Delivery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Cost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Litres Delivered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'Deliveries'!J3</f>
            </strRef>
          </tx>
          <spPr>
            <a:ln xmlns:a="http://schemas.openxmlformats.org/drawingml/2006/main">
              <a:prstDash val="solid"/>
            </a:ln>
          </spPr>
          <cat>
            <numRef>
              <f>'Deliveries'!$E$4:$E$109</f>
            </numRef>
          </cat>
          <val>
            <numRef>
              <f>'Deliveries'!$J$4:$J$109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Litres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Heating Oil Spend Components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'Summary'!N3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'Summary'!$M$4:$M$6</f>
            </numRef>
          </cat>
          <val>
            <numRef>
              <f>'Summary'!$N$4:$N$6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</cols>
  <sheetData>
    <row r="1" ht="26" customHeight="1">
      <c r="A1" s="1" t="inlineStr">
        <is>
          <t>Heating Oil Delivery Budget — Canada</t>
        </is>
      </c>
      <c r="B1" s="50" t="n"/>
      <c r="C1" s="50" t="n"/>
      <c r="D1" s="50" t="n"/>
      <c r="E1" s="50" t="n"/>
      <c r="F1" s="50" t="n"/>
      <c r="G1" s="51" t="n"/>
    </row>
    <row r="2"/>
    <row r="3">
      <c r="A3" s="2" t="inlineStr">
        <is>
          <t>Purpose and intended use</t>
        </is>
      </c>
      <c r="B3" s="2" t="n"/>
      <c r="C3" s="2" t="n"/>
      <c r="D3" s="2" t="n"/>
      <c r="E3" s="2" t="n"/>
      <c r="F3" s="2" t="n"/>
      <c r="G3" s="2" t="n"/>
    </row>
    <row r="4" ht="32" customHeight="1">
      <c r="A4" s="3" t="n"/>
      <c r="B4" s="4" t="inlineStr">
        <is>
          <t>Use this workbook to plan heating oil deliveries, record actual supplier charges, apply the applicable provincial sales tax rate, monitor budget variance, and summarize annual heating expenses in CAD.</t>
        </is>
      </c>
      <c r="C4" s="5" t="n"/>
      <c r="D4" s="5" t="n"/>
      <c r="E4" s="5" t="n"/>
      <c r="F4" s="5" t="n"/>
      <c r="G4" s="5" t="n"/>
    </row>
    <row r="5">
      <c r="A5" s="3" t="n"/>
    </row>
    <row r="6">
      <c r="A6" s="6" t="inlineStr">
        <is>
          <t>Data-entry guidance</t>
        </is>
      </c>
      <c r="B6" s="2" t="n"/>
      <c r="C6" s="2" t="n"/>
      <c r="D6" s="2" t="n"/>
      <c r="E6" s="2" t="n"/>
      <c r="F6" s="2" t="n"/>
      <c r="G6" s="2" t="n"/>
    </row>
    <row r="7" ht="32" customHeight="1">
      <c r="A7" s="3" t="n"/>
      <c r="B7" s="4" t="inlineStr">
        <is>
          <t>Enter or update information only in pale yellow cells on the Deliveries sheet. Formula cells calculate automatically and should not normally be overwritten.</t>
        </is>
      </c>
      <c r="C7" s="5" t="n"/>
      <c r="D7" s="5" t="n"/>
      <c r="E7" s="5" t="n"/>
      <c r="F7" s="5" t="n"/>
      <c r="G7" s="5" t="n"/>
    </row>
    <row r="8" ht="32" customHeight="1">
      <c r="A8" s="3" t="n"/>
      <c r="B8" s="4" t="inlineStr">
        <is>
          <t>Use the Canadian date format YYYY-MM-DD for each delivery date.</t>
        </is>
      </c>
      <c r="C8" s="5" t="n"/>
      <c r="D8" s="5" t="n"/>
      <c r="E8" s="5" t="n"/>
      <c r="F8" s="5" t="n"/>
      <c r="G8" s="5" t="n"/>
    </row>
    <row r="9" ht="32" customHeight="1">
      <c r="A9" s="3" t="n"/>
      <c r="B9" s="4" t="inlineStr">
        <is>
          <t>Enter dollar amounts using the Canadian currency format $1,234.56. Price per litre is recorded in CAD.</t>
        </is>
      </c>
      <c r="C9" s="5" t="n"/>
      <c r="D9" s="5" t="n"/>
      <c r="E9" s="5" t="n"/>
      <c r="F9" s="5" t="n"/>
      <c r="G9" s="5" t="n"/>
    </row>
    <row r="10" ht="32" customHeight="1">
      <c r="A10" s="3" t="n"/>
      <c r="B10" s="4" t="inlineStr">
        <is>
          <t>Select the full province name from the Province dropdown so the applicable tax rate can be retrieved from the TaxRates sheet.</t>
        </is>
      </c>
      <c r="C10" s="5" t="n"/>
      <c r="D10" s="5" t="n"/>
      <c r="E10" s="5" t="n"/>
      <c r="F10" s="5" t="n"/>
      <c r="G10" s="5" t="n"/>
    </row>
    <row r="11" ht="32" customHeight="1">
      <c r="A11" s="3" t="n"/>
      <c r="B11" s="4" t="inlineStr">
        <is>
          <t>Use Payment Status to organize outstanding invoices, paid deliveries, and partially paid supplier accounts.</t>
        </is>
      </c>
      <c r="C11" s="5" t="n"/>
      <c r="D11" s="5" t="n"/>
      <c r="E11" s="5" t="n"/>
      <c r="F11" s="5" t="n"/>
      <c r="G11" s="5" t="n"/>
    </row>
    <row r="12">
      <c r="A12" s="3" t="n"/>
    </row>
    <row r="13">
      <c r="A13" s="6" t="inlineStr">
        <is>
          <t>Tax guidance</t>
        </is>
      </c>
      <c r="B13" s="2" t="n"/>
      <c r="C13" s="2" t="n"/>
      <c r="D13" s="2" t="n"/>
      <c r="E13" s="2" t="n"/>
      <c r="F13" s="2" t="n"/>
      <c r="G13" s="2" t="n"/>
    </row>
    <row r="14" ht="32" customHeight="1">
      <c r="A14" s="3" t="n"/>
      <c r="B14" s="4" t="inlineStr">
        <is>
          <t>Use the applicable provincial HST, PST, GST, or QST rate. Confirm tax treatment, delivery fees, and any supplier-specific charges with the supplier and the CRA.</t>
        </is>
      </c>
      <c r="C14" s="5" t="n"/>
      <c r="D14" s="5" t="n"/>
      <c r="E14" s="5" t="n"/>
      <c r="F14" s="5" t="n"/>
      <c r="G14" s="5" t="n"/>
    </row>
    <row r="15">
      <c r="A15" s="3" t="n"/>
    </row>
    <row r="16">
      <c r="A16" s="6" t="inlineStr">
        <is>
          <t>Records and reporting</t>
        </is>
      </c>
      <c r="B16" s="2" t="n"/>
      <c r="C16" s="2" t="n"/>
      <c r="D16" s="2" t="n"/>
      <c r="E16" s="2" t="n"/>
      <c r="F16" s="2" t="n"/>
      <c r="G16" s="2" t="n"/>
    </row>
    <row r="17" ht="32" customHeight="1">
      <c r="A17" s="3" t="n"/>
      <c r="B17" s="4" t="inlineStr">
        <is>
          <t>Retain invoices, delivery tickets, supplier statements, and payment records for bookkeeping, budgeting, and year-end reporting.</t>
        </is>
      </c>
      <c r="C17" s="5" t="n"/>
      <c r="D17" s="5" t="n"/>
      <c r="E17" s="5" t="n"/>
      <c r="F17" s="5" t="n"/>
      <c r="G17" s="5" t="n"/>
    </row>
    <row r="18"/>
    <row r="19">
      <c r="A19" s="2" t="inlineStr">
        <is>
          <t>Legend</t>
        </is>
      </c>
      <c r="B19" s="2" t="n"/>
      <c r="C19" s="2" t="n"/>
      <c r="D19" s="2" t="n"/>
      <c r="E19" s="2" t="n"/>
      <c r="F19" s="2" t="n"/>
      <c r="G19" s="2" t="n"/>
    </row>
    <row r="20">
      <c r="A20" s="7" t="n"/>
      <c r="B20" s="8" t="inlineStr">
        <is>
          <t>Pale yellow cells: user inputs</t>
        </is>
      </c>
      <c r="C20" s="5" t="n"/>
      <c r="D20" s="5" t="n"/>
      <c r="E20" s="5" t="n"/>
      <c r="F20" s="5" t="n"/>
      <c r="G20" s="5" t="n"/>
    </row>
    <row r="21">
      <c r="A21" s="9" t="n"/>
      <c r="B21" s="8" t="inlineStr">
        <is>
          <t>Green: favourable or under-budget result</t>
        </is>
      </c>
      <c r="C21" s="5" t="n"/>
      <c r="D21" s="5" t="n"/>
      <c r="E21" s="5" t="n"/>
      <c r="F21" s="5" t="n"/>
      <c r="G21" s="5" t="n"/>
    </row>
    <row r="22">
      <c r="A22" s="10" t="n"/>
      <c r="B22" s="8" t="inlineStr">
        <is>
          <t>Red: over-budget result or attention required</t>
        </is>
      </c>
      <c r="C22" s="5" t="n"/>
      <c r="D22" s="5" t="n"/>
      <c r="E22" s="5" t="n"/>
      <c r="F22" s="5" t="n"/>
      <c r="G22" s="5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20" customWidth="1" min="4" max="4"/>
    <col width="17" customWidth="1" min="5" max="5"/>
    <col width="24" customWidth="1" min="6" max="6"/>
    <col width="21" customWidth="1" min="7" max="7"/>
    <col width="18" customWidth="1" min="8" max="8"/>
    <col width="24" customWidth="1" min="9" max="9"/>
    <col width="21" customWidth="1" min="10" max="10"/>
    <col width="20" customWidth="1" min="11" max="11"/>
    <col width="17" customWidth="1" min="12" max="12"/>
    <col width="18" customWidth="1" min="13" max="13"/>
    <col width="17" customWidth="1" min="14" max="14"/>
    <col width="13" customWidth="1" min="15" max="15"/>
    <col width="16" customWidth="1" min="16" max="16"/>
    <col width="18" customWidth="1" min="17" max="17"/>
    <col width="20" customWidth="1" min="18" max="18"/>
    <col width="17" customWidth="1" min="19" max="19"/>
    <col width="16" customWidth="1" min="20" max="20"/>
    <col width="18" customWidth="1" min="21" max="21"/>
    <col width="30" customWidth="1" min="22" max="22"/>
    <col width="14" customWidth="1" min="23" max="23"/>
  </cols>
  <sheetData>
    <row r="1" ht="26" customHeight="1">
      <c r="A1" s="1" t="inlineStr">
        <is>
          <t>Heating Oil Delivery Budget — 2026 Budget Period</t>
        </is>
      </c>
      <c r="B1" s="50" t="n"/>
      <c r="C1" s="50" t="n"/>
      <c r="D1" s="50" t="n"/>
      <c r="E1" s="50" t="n"/>
      <c r="F1" s="50" t="n"/>
      <c r="G1" s="50" t="n"/>
      <c r="H1" s="50" t="n"/>
      <c r="I1" s="50" t="n"/>
      <c r="J1" s="50" t="n"/>
      <c r="K1" s="50" t="n"/>
      <c r="L1" s="50" t="n"/>
      <c r="M1" s="50" t="n"/>
      <c r="N1" s="50" t="n"/>
      <c r="O1" s="50" t="n"/>
      <c r="P1" s="50" t="n"/>
      <c r="Q1" s="50" t="n"/>
      <c r="R1" s="50" t="n"/>
      <c r="S1" s="50" t="n"/>
      <c r="T1" s="50" t="n"/>
      <c r="U1" s="50" t="n"/>
      <c r="V1" s="50" t="n"/>
      <c r="W1" s="51" t="n"/>
    </row>
    <row r="2">
      <c r="A2" s="11" t="inlineStr">
        <is>
          <t>Enter delivery details in pale yellow cells. Tax Rate, costs, variance, status, and tank fill percentage are calculated automatically.</t>
        </is>
      </c>
    </row>
    <row r="3" ht="34" customHeight="1">
      <c r="A3" s="12" t="inlineStr">
        <is>
          <t>Delivery ID</t>
        </is>
      </c>
      <c r="B3" s="12" t="inlineStr">
        <is>
          <t>Delivery Date</t>
        </is>
      </c>
      <c r="C3" s="12" t="inlineStr">
        <is>
          <t>Customer / Property</t>
        </is>
      </c>
      <c r="D3" s="12" t="inlineStr">
        <is>
          <t>Contact Name</t>
        </is>
      </c>
      <c r="E3" s="12" t="inlineStr">
        <is>
          <t>City</t>
        </is>
      </c>
      <c r="F3" s="12" t="inlineStr">
        <is>
          <t>Province</t>
        </is>
      </c>
      <c r="G3" s="12" t="inlineStr">
        <is>
          <t>Supplier</t>
        </is>
      </c>
      <c r="H3" s="12" t="inlineStr">
        <is>
          <t>Tank Capacity (L)</t>
        </is>
      </c>
      <c r="I3" s="12" t="inlineStr">
        <is>
          <t>Previous Meter Reading (L)</t>
        </is>
      </c>
      <c r="J3" s="12" t="inlineStr">
        <is>
          <t>Delivered Quantity (L)</t>
        </is>
      </c>
      <c r="K3" s="12" t="inlineStr">
        <is>
          <t>Price per Litre (CAD)</t>
        </is>
      </c>
      <c r="L3" s="12" t="inlineStr">
        <is>
          <t>Fuel Cost (CAD)</t>
        </is>
      </c>
      <c r="M3" s="12" t="inlineStr">
        <is>
          <t>Delivery Fee (CAD)</t>
        </is>
      </c>
      <c r="N3" s="12" t="inlineStr">
        <is>
          <t>Subtotal (CAD)</t>
        </is>
      </c>
      <c r="O3" s="12" t="inlineStr">
        <is>
          <t>Tax Rate</t>
        </is>
      </c>
      <c r="P3" s="12" t="inlineStr">
        <is>
          <t>Tax (CAD)</t>
        </is>
      </c>
      <c r="Q3" s="12" t="inlineStr">
        <is>
          <t>Total Cost (CAD)</t>
        </is>
      </c>
      <c r="R3" s="12" t="inlineStr">
        <is>
          <t>Budgeted Cost (CAD)</t>
        </is>
      </c>
      <c r="S3" s="12" t="inlineStr">
        <is>
          <t>Variance (CAD)</t>
        </is>
      </c>
      <c r="T3" s="12" t="inlineStr">
        <is>
          <t>Status</t>
        </is>
      </c>
      <c r="U3" s="12" t="inlineStr">
        <is>
          <t>Payment Status</t>
        </is>
      </c>
      <c r="V3" s="12" t="inlineStr">
        <is>
          <t>Notes</t>
        </is>
      </c>
      <c r="W3" s="12" t="inlineStr">
        <is>
          <t>Tank Fill %</t>
        </is>
      </c>
    </row>
    <row r="4">
      <c r="A4" s="13" t="inlineStr">
        <is>
          <t>HD-2026-001</t>
        </is>
      </c>
      <c r="B4" s="52" t="n">
        <v>46034</v>
      </c>
      <c r="C4" s="15" t="inlineStr">
        <is>
          <t>Bennett Residence</t>
        </is>
      </c>
      <c r="D4" s="15" t="inlineStr">
        <is>
          <t>Liam Bennett</t>
        </is>
      </c>
      <c r="E4" s="13" t="inlineStr">
        <is>
          <t>Halifax</t>
        </is>
      </c>
      <c r="F4" s="13" t="inlineStr">
        <is>
          <t>Nova Scotia</t>
        </is>
      </c>
      <c r="G4" s="15" t="inlineStr">
        <is>
          <t>Irving Energy</t>
        </is>
      </c>
      <c r="H4" s="53" t="n">
        <v>1200</v>
      </c>
      <c r="I4" s="53" t="n">
        <v>310</v>
      </c>
      <c r="J4" s="53" t="n">
        <v>890</v>
      </c>
      <c r="K4" s="54" t="n">
        <v>1.42</v>
      </c>
      <c r="L4" s="55">
        <f>IF($A4="","",IFERROR($J4*$K4,0))</f>
        <v/>
      </c>
      <c r="M4" s="56" t="n">
        <v>25</v>
      </c>
      <c r="N4" s="55">
        <f>IF($A4="","",IFERROR($L4+$M4,0))</f>
        <v/>
      </c>
      <c r="O4" s="57">
        <f>IF($A4="","",IFERROR(VLOOKUP($F4,'TaxRates'!$A$4:$B$10,2,FALSE),""))</f>
        <v/>
      </c>
      <c r="P4" s="55">
        <f>IF($A4="","",IFERROR($N4*$O4,0))</f>
        <v/>
      </c>
      <c r="Q4" s="55">
        <f>IF($A4="","",IFERROR($N4+$P4,0))</f>
        <v/>
      </c>
      <c r="R4" s="56" t="n">
        <v>1500</v>
      </c>
      <c r="S4" s="55">
        <f>IF($A4="","",IFERROR($Q4-$R4,0))</f>
        <v/>
      </c>
      <c r="T4" s="21">
        <f>IF($A4="","",IF($S4&lt;=0,"Under Budget","Over Budget"))</f>
        <v/>
      </c>
      <c r="U4" s="13" t="inlineStr">
        <is>
          <t>Paid</t>
        </is>
      </c>
      <c r="V4" s="15" t="inlineStr">
        <is>
          <t>Winter delivery; invoice retained</t>
        </is>
      </c>
      <c r="W4" s="22">
        <f>IF($A4="","",IFERROR($J4/$H4,0))</f>
        <v/>
      </c>
    </row>
    <row r="5">
      <c r="A5" s="13" t="inlineStr">
        <is>
          <t>HD-2026-002</t>
        </is>
      </c>
      <c r="B5" s="52" t="n">
        <v>46050</v>
      </c>
      <c r="C5" s="15" t="inlineStr">
        <is>
          <t>Tremblay Duplex</t>
        </is>
      </c>
      <c r="D5" s="15" t="inlineStr">
        <is>
          <t>Emma Tremblay</t>
        </is>
      </c>
      <c r="E5" s="13" t="inlineStr">
        <is>
          <t>Montreal</t>
        </is>
      </c>
      <c r="F5" s="13" t="inlineStr">
        <is>
          <t>Quebec</t>
        </is>
      </c>
      <c r="G5" s="15" t="inlineStr">
        <is>
          <t>Ultramar</t>
        </is>
      </c>
      <c r="H5" s="53" t="n">
        <v>1500</v>
      </c>
      <c r="I5" s="53" t="n">
        <v>420</v>
      </c>
      <c r="J5" s="53" t="n">
        <v>1000</v>
      </c>
      <c r="K5" s="54" t="n">
        <v>1.55</v>
      </c>
      <c r="L5" s="58">
        <f>IF($A5="","",IFERROR($J5*$K5,0))</f>
        <v/>
      </c>
      <c r="M5" s="56" t="n">
        <v>35</v>
      </c>
      <c r="N5" s="58">
        <f>IF($A5="","",IFERROR($L5+$M5,0))</f>
        <v/>
      </c>
      <c r="O5" s="59">
        <f>IF($A5="","",IFERROR(VLOOKUP($F5,'TaxRates'!$A$4:$B$10,2,FALSE),""))</f>
        <v/>
      </c>
      <c r="P5" s="58">
        <f>IF($A5="","",IFERROR($N5*$O5,0))</f>
        <v/>
      </c>
      <c r="Q5" s="58">
        <f>IF($A5="","",IFERROR($N5+$P5,0))</f>
        <v/>
      </c>
      <c r="R5" s="56" t="n">
        <v>1800</v>
      </c>
      <c r="S5" s="58">
        <f>IF($A5="","",IFERROR($Q5-$R5,0))</f>
        <v/>
      </c>
      <c r="T5" s="25">
        <f>IF($A5="","",IF($S5&lt;=0,"Under Budget","Over Budget"))</f>
        <v/>
      </c>
      <c r="U5" s="13" t="inlineStr">
        <is>
          <t>Paid</t>
        </is>
      </c>
      <c r="V5" s="15" t="inlineStr">
        <is>
          <t>Scheduled refill</t>
        </is>
      </c>
      <c r="W5" s="26">
        <f>IF($A5="","",IFERROR($J5/$H5,0))</f>
        <v/>
      </c>
    </row>
    <row r="6">
      <c r="A6" s="13" t="inlineStr">
        <is>
          <t>HD-2026-003</t>
        </is>
      </c>
      <c r="B6" s="52" t="n">
        <v>46068</v>
      </c>
      <c r="C6" s="15" t="inlineStr">
        <is>
          <t>Wilson Townhome</t>
        </is>
      </c>
      <c r="D6" s="15" t="inlineStr">
        <is>
          <t>Noah Wilson</t>
        </is>
      </c>
      <c r="E6" s="13" t="inlineStr">
        <is>
          <t>Ottawa</t>
        </is>
      </c>
      <c r="F6" s="13" t="inlineStr">
        <is>
          <t>Ontario</t>
        </is>
      </c>
      <c r="G6" s="15" t="inlineStr">
        <is>
          <t>Petro-Canada</t>
        </is>
      </c>
      <c r="H6" s="53" t="n">
        <v>1100</v>
      </c>
      <c r="I6" s="53" t="n">
        <v>265</v>
      </c>
      <c r="J6" s="53" t="n">
        <v>750</v>
      </c>
      <c r="K6" s="54" t="n">
        <v>1.48</v>
      </c>
      <c r="L6" s="55">
        <f>IF($A6="","",IFERROR($J6*$K6,0))</f>
        <v/>
      </c>
      <c r="M6" s="56" t="n">
        <v>30</v>
      </c>
      <c r="N6" s="55">
        <f>IF($A6="","",IFERROR($L6+$M6,0))</f>
        <v/>
      </c>
      <c r="O6" s="57">
        <f>IF($A6="","",IFERROR(VLOOKUP($F6,'TaxRates'!$A$4:$B$10,2,FALSE),""))</f>
        <v/>
      </c>
      <c r="P6" s="55">
        <f>IF($A6="","",IFERROR($N6*$O6,0))</f>
        <v/>
      </c>
      <c r="Q6" s="55">
        <f>IF($A6="","",IFERROR($N6+$P6,0))</f>
        <v/>
      </c>
      <c r="R6" s="56" t="n">
        <v>1320</v>
      </c>
      <c r="S6" s="55">
        <f>IF($A6="","",IFERROR($Q6-$R6,0))</f>
        <v/>
      </c>
      <c r="T6" s="21">
        <f>IF($A6="","",IF($S6&lt;=0,"Under Budget","Over Budget"))</f>
        <v/>
      </c>
      <c r="U6" s="13" t="inlineStr">
        <is>
          <t>Paid</t>
        </is>
      </c>
      <c r="V6" s="15" t="inlineStr">
        <is>
          <t>Cold-weather top-up</t>
        </is>
      </c>
      <c r="W6" s="22">
        <f>IF($A6="","",IFERROR($J6/$H6,0))</f>
        <v/>
      </c>
    </row>
    <row r="7">
      <c r="A7" s="13" t="inlineStr">
        <is>
          <t>HD-2026-004</t>
        </is>
      </c>
      <c r="B7" s="52" t="n">
        <v>46085</v>
      </c>
      <c r="C7" s="15" t="inlineStr">
        <is>
          <t>Chen Family Home</t>
        </is>
      </c>
      <c r="D7" s="15" t="inlineStr">
        <is>
          <t>Olivia Chen</t>
        </is>
      </c>
      <c r="E7" s="13" t="inlineStr">
        <is>
          <t>Toronto</t>
        </is>
      </c>
      <c r="F7" s="13" t="inlineStr">
        <is>
          <t>Ontario</t>
        </is>
      </c>
      <c r="G7" s="15" t="inlineStr">
        <is>
          <t>Superior Propane</t>
        </is>
      </c>
      <c r="H7" s="53" t="n">
        <v>1500</v>
      </c>
      <c r="I7" s="53" t="n">
        <v>360</v>
      </c>
      <c r="J7" s="53" t="n">
        <v>980</v>
      </c>
      <c r="K7" s="54" t="n">
        <v>1.52</v>
      </c>
      <c r="L7" s="58">
        <f>IF($A7="","",IFERROR($J7*$K7,0))</f>
        <v/>
      </c>
      <c r="M7" s="56" t="n">
        <v>0</v>
      </c>
      <c r="N7" s="58">
        <f>IF($A7="","",IFERROR($L7+$M7,0))</f>
        <v/>
      </c>
      <c r="O7" s="59">
        <f>IF($A7="","",IFERROR(VLOOKUP($F7,'TaxRates'!$A$4:$B$10,2,FALSE),""))</f>
        <v/>
      </c>
      <c r="P7" s="58">
        <f>IF($A7="","",IFERROR($N7*$O7,0))</f>
        <v/>
      </c>
      <c r="Q7" s="58">
        <f>IF($A7="","",IFERROR($N7+$P7,0))</f>
        <v/>
      </c>
      <c r="R7" s="56" t="n">
        <v>1650</v>
      </c>
      <c r="S7" s="58">
        <f>IF($A7="","",IFERROR($Q7-$R7,0))</f>
        <v/>
      </c>
      <c r="T7" s="25">
        <f>IF($A7="","",IF($S7&lt;=0,"Under Budget","Over Budget"))</f>
        <v/>
      </c>
      <c r="U7" s="13" t="inlineStr">
        <is>
          <t>Paid</t>
        </is>
      </c>
      <c r="V7" s="15" t="inlineStr">
        <is>
          <t>Automatic delivery</t>
        </is>
      </c>
      <c r="W7" s="26">
        <f>IF($A7="","",IFERROR($J7/$H7,0))</f>
        <v/>
      </c>
    </row>
    <row r="8">
      <c r="A8" s="13" t="inlineStr">
        <is>
          <t>HD-2026-005</t>
        </is>
      </c>
      <c r="B8" s="52" t="n">
        <v>46100</v>
      </c>
      <c r="C8" s="15" t="inlineStr">
        <is>
          <t>Martin Residence</t>
        </is>
      </c>
      <c r="D8" s="15" t="inlineStr">
        <is>
          <t>Lucas Martin</t>
        </is>
      </c>
      <c r="E8" s="13" t="inlineStr">
        <is>
          <t>Quebec City</t>
        </is>
      </c>
      <c r="F8" s="13" t="inlineStr">
        <is>
          <t>Quebec</t>
        </is>
      </c>
      <c r="G8" s="15" t="inlineStr">
        <is>
          <t>Ultramar</t>
        </is>
      </c>
      <c r="H8" s="53" t="n">
        <v>1200</v>
      </c>
      <c r="I8" s="53" t="n">
        <v>290</v>
      </c>
      <c r="J8" s="53" t="n">
        <v>850</v>
      </c>
      <c r="K8" s="54" t="n">
        <v>1.58</v>
      </c>
      <c r="L8" s="55">
        <f>IF($A8="","",IFERROR($J8*$K8,0))</f>
        <v/>
      </c>
      <c r="M8" s="56" t="n">
        <v>40</v>
      </c>
      <c r="N8" s="55">
        <f>IF($A8="","",IFERROR($L8+$M8,0))</f>
        <v/>
      </c>
      <c r="O8" s="57">
        <f>IF($A8="","",IFERROR(VLOOKUP($F8,'TaxRates'!$A$4:$B$10,2,FALSE),""))</f>
        <v/>
      </c>
      <c r="P8" s="55">
        <f>IF($A8="","",IFERROR($N8*$O8,0))</f>
        <v/>
      </c>
      <c r="Q8" s="55">
        <f>IF($A8="","",IFERROR($N8+$P8,0))</f>
        <v/>
      </c>
      <c r="R8" s="56" t="n">
        <v>1600</v>
      </c>
      <c r="S8" s="55">
        <f>IF($A8="","",IFERROR($Q8-$R8,0))</f>
        <v/>
      </c>
      <c r="T8" s="21">
        <f>IF($A8="","",IF($S8&lt;=0,"Under Budget","Over Budget"))</f>
        <v/>
      </c>
      <c r="U8" s="13" t="inlineStr">
        <is>
          <t>Paid</t>
        </is>
      </c>
      <c r="V8" s="15" t="inlineStr">
        <is>
          <t>Supplier fee included</t>
        </is>
      </c>
      <c r="W8" s="22">
        <f>IF($A8="","",IFERROR($J8/$H8,0))</f>
        <v/>
      </c>
    </row>
    <row r="9">
      <c r="A9" s="13" t="inlineStr">
        <is>
          <t>HD-2026-006</t>
        </is>
      </c>
      <c r="B9" s="52" t="n">
        <v>46119</v>
      </c>
      <c r="C9" s="15" t="inlineStr">
        <is>
          <t>MacDonald Cottage</t>
        </is>
      </c>
      <c r="D9" s="15" t="inlineStr">
        <is>
          <t>Sophie MacDonald</t>
        </is>
      </c>
      <c r="E9" s="13" t="inlineStr">
        <is>
          <t>Charlottetown</t>
        </is>
      </c>
      <c r="F9" s="13" t="inlineStr">
        <is>
          <t>Prince Edward Island</t>
        </is>
      </c>
      <c r="G9" s="15" t="inlineStr">
        <is>
          <t>Island Petroleum</t>
        </is>
      </c>
      <c r="H9" s="53" t="n">
        <v>900</v>
      </c>
      <c r="I9" s="53" t="n">
        <v>195</v>
      </c>
      <c r="J9" s="53" t="n">
        <v>640</v>
      </c>
      <c r="K9" s="54" t="n">
        <v>1.49</v>
      </c>
      <c r="L9" s="58">
        <f>IF($A9="","",IFERROR($J9*$K9,0))</f>
        <v/>
      </c>
      <c r="M9" s="56" t="n">
        <v>25</v>
      </c>
      <c r="N9" s="58">
        <f>IF($A9="","",IFERROR($L9+$M9,0))</f>
        <v/>
      </c>
      <c r="O9" s="59">
        <f>IF($A9="","",IFERROR(VLOOKUP($F9,'TaxRates'!$A$4:$B$10,2,FALSE),""))</f>
        <v/>
      </c>
      <c r="P9" s="58">
        <f>IF($A9="","",IFERROR($N9*$O9,0))</f>
        <v/>
      </c>
      <c r="Q9" s="58">
        <f>IF($A9="","",IFERROR($N9+$P9,0))</f>
        <v/>
      </c>
      <c r="R9" s="56" t="n">
        <v>1110</v>
      </c>
      <c r="S9" s="58">
        <f>IF($A9="","",IFERROR($Q9-$R9,0))</f>
        <v/>
      </c>
      <c r="T9" s="25">
        <f>IF($A9="","",IF($S9&lt;=0,"Under Budget","Over Budget"))</f>
        <v/>
      </c>
      <c r="U9" s="13" t="inlineStr">
        <is>
          <t>Paid</t>
        </is>
      </c>
      <c r="V9" s="15" t="inlineStr">
        <is>
          <t>Spring delivery</t>
        </is>
      </c>
      <c r="W9" s="26">
        <f>IF($A9="","",IFERROR($J9/$H9,0))</f>
        <v/>
      </c>
    </row>
    <row r="10">
      <c r="A10" s="13" t="inlineStr">
        <is>
          <t>HD-2026-007</t>
        </is>
      </c>
      <c r="B10" s="52" t="n">
        <v>46309</v>
      </c>
      <c r="C10" s="15" t="inlineStr">
        <is>
          <t>Fraser Residence</t>
        </is>
      </c>
      <c r="D10" s="15" t="inlineStr">
        <is>
          <t>Ethan Fraser</t>
        </is>
      </c>
      <c r="E10" s="13" t="inlineStr">
        <is>
          <t>Saint John</t>
        </is>
      </c>
      <c r="F10" s="13" t="inlineStr">
        <is>
          <t>New Brunswick</t>
        </is>
      </c>
      <c r="G10" s="15" t="inlineStr">
        <is>
          <t>Irving Energy</t>
        </is>
      </c>
      <c r="H10" s="53" t="n">
        <v>1500</v>
      </c>
      <c r="I10" s="53" t="n">
        <v>385</v>
      </c>
      <c r="J10" s="53" t="n">
        <v>1100</v>
      </c>
      <c r="K10" s="54" t="n">
        <v>1.38</v>
      </c>
      <c r="L10" s="55">
        <f>IF($A10="","",IFERROR($J10*$K10,0))</f>
        <v/>
      </c>
      <c r="M10" s="56" t="n">
        <v>45</v>
      </c>
      <c r="N10" s="55">
        <f>IF($A10="","",IFERROR($L10+$M10,0))</f>
        <v/>
      </c>
      <c r="O10" s="57">
        <f>IF($A10="","",IFERROR(VLOOKUP($F10,'TaxRates'!$A$4:$B$10,2,FALSE),""))</f>
        <v/>
      </c>
      <c r="P10" s="55">
        <f>IF($A10="","",IFERROR($N10*$O10,0))</f>
        <v/>
      </c>
      <c r="Q10" s="55">
        <f>IF($A10="","",IFERROR($N10+$P10,0))</f>
        <v/>
      </c>
      <c r="R10" s="56" t="n">
        <v>1820</v>
      </c>
      <c r="S10" s="55">
        <f>IF($A10="","",IFERROR($Q10-$R10,0))</f>
        <v/>
      </c>
      <c r="T10" s="21">
        <f>IF($A10="","",IF($S10&lt;=0,"Under Budget","Over Budget"))</f>
        <v/>
      </c>
      <c r="U10" s="13" t="inlineStr">
        <is>
          <t>Pending</t>
        </is>
      </c>
      <c r="V10" s="15" t="inlineStr">
        <is>
          <t>Autumn pre-season delivery</t>
        </is>
      </c>
      <c r="W10" s="22">
        <f>IF($A10="","",IFERROR($J10/$H10,0))</f>
        <v/>
      </c>
    </row>
    <row r="11">
      <c r="A11" s="13" t="inlineStr">
        <is>
          <t>HD-2026-008</t>
        </is>
      </c>
      <c r="B11" s="52" t="n">
        <v>46328</v>
      </c>
      <c r="C11" s="15" t="inlineStr">
        <is>
          <t>Singh Acreage</t>
        </is>
      </c>
      <c r="D11" s="15" t="inlineStr">
        <is>
          <t>Charlotte Singh</t>
        </is>
      </c>
      <c r="E11" s="13" t="inlineStr">
        <is>
          <t>Calgary</t>
        </is>
      </c>
      <c r="F11" s="13" t="inlineStr">
        <is>
          <t>Alberta</t>
        </is>
      </c>
      <c r="G11" s="15" t="inlineStr">
        <is>
          <t>Prairie Fuel Co.</t>
        </is>
      </c>
      <c r="H11" s="53" t="n">
        <v>1800</v>
      </c>
      <c r="I11" s="53" t="n">
        <v>470</v>
      </c>
      <c r="J11" s="53" t="n">
        <v>1250</v>
      </c>
      <c r="K11" s="54" t="n">
        <v>1.18</v>
      </c>
      <c r="L11" s="58">
        <f>IF($A11="","",IFERROR($J11*$K11,0))</f>
        <v/>
      </c>
      <c r="M11" s="56" t="n">
        <v>0</v>
      </c>
      <c r="N11" s="58">
        <f>IF($A11="","",IFERROR($L11+$M11,0))</f>
        <v/>
      </c>
      <c r="O11" s="59">
        <f>IF($A11="","",IFERROR(VLOOKUP($F11,'TaxRates'!$A$4:$B$10,2,FALSE),""))</f>
        <v/>
      </c>
      <c r="P11" s="58">
        <f>IF($A11="","",IFERROR($N11*$O11,0))</f>
        <v/>
      </c>
      <c r="Q11" s="58">
        <f>IF($A11="","",IFERROR($N11+$P11,0))</f>
        <v/>
      </c>
      <c r="R11" s="56" t="n">
        <v>1550</v>
      </c>
      <c r="S11" s="58">
        <f>IF($A11="","",IFERROR($Q11-$R11,0))</f>
        <v/>
      </c>
      <c r="T11" s="25">
        <f>IF($A11="","",IF($S11&lt;=0,"Under Budget","Over Budget"))</f>
        <v/>
      </c>
      <c r="U11" s="13" t="inlineStr">
        <is>
          <t>Partially Paid</t>
        </is>
      </c>
      <c r="V11" s="15" t="inlineStr">
        <is>
          <t>Payment plan in place</t>
        </is>
      </c>
      <c r="W11" s="26">
        <f>IF($A11="","",IFERROR($J11/$H11,0))</f>
        <v/>
      </c>
    </row>
    <row r="12">
      <c r="A12" s="13" t="inlineStr">
        <is>
          <t>HD-2026-009</t>
        </is>
      </c>
      <c r="B12" s="52" t="n">
        <v>46361</v>
      </c>
      <c r="C12" s="15" t="inlineStr">
        <is>
          <t>Roy Bungalow</t>
        </is>
      </c>
      <c r="D12" s="15" t="inlineStr">
        <is>
          <t>William Roy</t>
        </is>
      </c>
      <c r="E12" s="13" t="inlineStr">
        <is>
          <t>Winnipeg</t>
        </is>
      </c>
      <c r="F12" s="13" t="inlineStr">
        <is>
          <t>Manitoba</t>
        </is>
      </c>
      <c r="G12" s="15" t="inlineStr">
        <is>
          <t>Red River Fuels</t>
        </is>
      </c>
      <c r="H12" s="53" t="n">
        <v>1000</v>
      </c>
      <c r="I12" s="53" t="n">
        <v>240</v>
      </c>
      <c r="J12" s="53" t="n">
        <v>720</v>
      </c>
      <c r="K12" s="54" t="n">
        <v>1.32</v>
      </c>
      <c r="L12" s="55">
        <f>IF($A12="","",IFERROR($J12*$K12,0))</f>
        <v/>
      </c>
      <c r="M12" s="56" t="n">
        <v>20</v>
      </c>
      <c r="N12" s="55">
        <f>IF($A12="","",IFERROR($L12+$M12,0))</f>
        <v/>
      </c>
      <c r="O12" s="57">
        <f>IF($A12="","",IFERROR(VLOOKUP($F12,'TaxRates'!$A$4:$B$10,2,FALSE),""))</f>
        <v/>
      </c>
      <c r="P12" s="55">
        <f>IF($A12="","",IFERROR($N12*$O12,0))</f>
        <v/>
      </c>
      <c r="Q12" s="55">
        <f>IF($A12="","",IFERROR($N12+$P12,0))</f>
        <v/>
      </c>
      <c r="R12" s="56" t="n">
        <v>1040</v>
      </c>
      <c r="S12" s="55">
        <f>IF($A12="","",IFERROR($Q12-$R12,0))</f>
        <v/>
      </c>
      <c r="T12" s="21">
        <f>IF($A12="","",IF($S12&lt;=0,"Under Budget","Over Budget"))</f>
        <v/>
      </c>
      <c r="U12" s="13" t="inlineStr">
        <is>
          <t>Pending</t>
        </is>
      </c>
      <c r="V12" s="15" t="inlineStr">
        <is>
          <t>Year-end delivery</t>
        </is>
      </c>
      <c r="W12" s="22">
        <f>IF($A12="","",IFERROR($J12/$H12,0))</f>
        <v/>
      </c>
    </row>
    <row r="13">
      <c r="A13" s="13" t="n"/>
      <c r="B13" s="52" t="n"/>
      <c r="C13" s="15" t="n"/>
      <c r="D13" s="15" t="n"/>
      <c r="E13" s="13" t="n"/>
      <c r="F13" s="13" t="n"/>
      <c r="G13" s="15" t="n"/>
      <c r="H13" s="53" t="n"/>
      <c r="I13" s="53" t="n"/>
      <c r="J13" s="53" t="n"/>
      <c r="K13" s="54" t="n"/>
      <c r="L13" s="58">
        <f>IF($A13="","",IFERROR($J13*$K13,0))</f>
        <v/>
      </c>
      <c r="M13" s="56" t="n"/>
      <c r="N13" s="58">
        <f>IF($A13="","",IFERROR($L13+$M13,0))</f>
        <v/>
      </c>
      <c r="O13" s="59">
        <f>IF($A13="","",IFERROR(VLOOKUP($F13,'TaxRates'!$A$4:$B$10,2,FALSE),""))</f>
        <v/>
      </c>
      <c r="P13" s="58">
        <f>IF($A13="","",IFERROR($N13*$O13,0))</f>
        <v/>
      </c>
      <c r="Q13" s="58">
        <f>IF($A13="","",IFERROR($N13+$P13,0))</f>
        <v/>
      </c>
      <c r="R13" s="56" t="n"/>
      <c r="S13" s="58">
        <f>IF($A13="","",IFERROR($Q13-$R13,0))</f>
        <v/>
      </c>
      <c r="T13" s="25">
        <f>IF($A13="","",IF($S13&lt;=0,"Under Budget","Over Budget"))</f>
        <v/>
      </c>
      <c r="U13" s="13" t="n"/>
      <c r="V13" s="15" t="n"/>
      <c r="W13" s="26">
        <f>IF($A13="","",IFERROR($J13/$H13,0))</f>
        <v/>
      </c>
    </row>
    <row r="14">
      <c r="A14" s="13" t="n"/>
      <c r="B14" s="52" t="n"/>
      <c r="C14" s="15" t="n"/>
      <c r="D14" s="15" t="n"/>
      <c r="E14" s="13" t="n"/>
      <c r="F14" s="13" t="n"/>
      <c r="G14" s="15" t="n"/>
      <c r="H14" s="53" t="n"/>
      <c r="I14" s="53" t="n"/>
      <c r="J14" s="53" t="n"/>
      <c r="K14" s="54" t="n"/>
      <c r="L14" s="55">
        <f>IF($A14="","",IFERROR($J14*$K14,0))</f>
        <v/>
      </c>
      <c r="M14" s="56" t="n"/>
      <c r="N14" s="55">
        <f>IF($A14="","",IFERROR($L14+$M14,0))</f>
        <v/>
      </c>
      <c r="O14" s="57">
        <f>IF($A14="","",IFERROR(VLOOKUP($F14,'TaxRates'!$A$4:$B$10,2,FALSE),""))</f>
        <v/>
      </c>
      <c r="P14" s="55">
        <f>IF($A14="","",IFERROR($N14*$O14,0))</f>
        <v/>
      </c>
      <c r="Q14" s="55">
        <f>IF($A14="","",IFERROR($N14+$P14,0))</f>
        <v/>
      </c>
      <c r="R14" s="56" t="n"/>
      <c r="S14" s="55">
        <f>IF($A14="","",IFERROR($Q14-$R14,0))</f>
        <v/>
      </c>
      <c r="T14" s="21">
        <f>IF($A14="","",IF($S14&lt;=0,"Under Budget","Over Budget"))</f>
        <v/>
      </c>
      <c r="U14" s="13" t="n"/>
      <c r="V14" s="15" t="n"/>
      <c r="W14" s="22">
        <f>IF($A14="","",IFERROR($J14/$H14,0))</f>
        <v/>
      </c>
    </row>
    <row r="15">
      <c r="A15" s="13" t="n"/>
      <c r="B15" s="52" t="n"/>
      <c r="C15" s="15" t="n"/>
      <c r="D15" s="15" t="n"/>
      <c r="E15" s="13" t="n"/>
      <c r="F15" s="13" t="n"/>
      <c r="G15" s="15" t="n"/>
      <c r="H15" s="53" t="n"/>
      <c r="I15" s="53" t="n"/>
      <c r="J15" s="53" t="n"/>
      <c r="K15" s="54" t="n"/>
      <c r="L15" s="58">
        <f>IF($A15="","",IFERROR($J15*$K15,0))</f>
        <v/>
      </c>
      <c r="M15" s="56" t="n"/>
      <c r="N15" s="58">
        <f>IF($A15="","",IFERROR($L15+$M15,0))</f>
        <v/>
      </c>
      <c r="O15" s="59">
        <f>IF($A15="","",IFERROR(VLOOKUP($F15,'TaxRates'!$A$4:$B$10,2,FALSE),""))</f>
        <v/>
      </c>
      <c r="P15" s="58">
        <f>IF($A15="","",IFERROR($N15*$O15,0))</f>
        <v/>
      </c>
      <c r="Q15" s="58">
        <f>IF($A15="","",IFERROR($N15+$P15,0))</f>
        <v/>
      </c>
      <c r="R15" s="56" t="n"/>
      <c r="S15" s="58">
        <f>IF($A15="","",IFERROR($Q15-$R15,0))</f>
        <v/>
      </c>
      <c r="T15" s="25">
        <f>IF($A15="","",IF($S15&lt;=0,"Under Budget","Over Budget"))</f>
        <v/>
      </c>
      <c r="U15" s="13" t="n"/>
      <c r="V15" s="15" t="n"/>
      <c r="W15" s="26">
        <f>IF($A15="","",IFERROR($J15/$H15,0))</f>
        <v/>
      </c>
    </row>
    <row r="16">
      <c r="A16" s="13" t="n"/>
      <c r="B16" s="52" t="n"/>
      <c r="C16" s="15" t="n"/>
      <c r="D16" s="15" t="n"/>
      <c r="E16" s="13" t="n"/>
      <c r="F16" s="13" t="n"/>
      <c r="G16" s="15" t="n"/>
      <c r="H16" s="53" t="n"/>
      <c r="I16" s="53" t="n"/>
      <c r="J16" s="53" t="n"/>
      <c r="K16" s="54" t="n"/>
      <c r="L16" s="55">
        <f>IF($A16="","",IFERROR($J16*$K16,0))</f>
        <v/>
      </c>
      <c r="M16" s="56" t="n"/>
      <c r="N16" s="55">
        <f>IF($A16="","",IFERROR($L16+$M16,0))</f>
        <v/>
      </c>
      <c r="O16" s="57">
        <f>IF($A16="","",IFERROR(VLOOKUP($F16,'TaxRates'!$A$4:$B$10,2,FALSE),""))</f>
        <v/>
      </c>
      <c r="P16" s="55">
        <f>IF($A16="","",IFERROR($N16*$O16,0))</f>
        <v/>
      </c>
      <c r="Q16" s="55">
        <f>IF($A16="","",IFERROR($N16+$P16,0))</f>
        <v/>
      </c>
      <c r="R16" s="56" t="n"/>
      <c r="S16" s="55">
        <f>IF($A16="","",IFERROR($Q16-$R16,0))</f>
        <v/>
      </c>
      <c r="T16" s="21">
        <f>IF($A16="","",IF($S16&lt;=0,"Under Budget","Over Budget"))</f>
        <v/>
      </c>
      <c r="U16" s="13" t="n"/>
      <c r="V16" s="15" t="n"/>
      <c r="W16" s="22">
        <f>IF($A16="","",IFERROR($J16/$H16,0))</f>
        <v/>
      </c>
    </row>
    <row r="17">
      <c r="A17" s="13" t="n"/>
      <c r="B17" s="52" t="n"/>
      <c r="C17" s="15" t="n"/>
      <c r="D17" s="15" t="n"/>
      <c r="E17" s="13" t="n"/>
      <c r="F17" s="13" t="n"/>
      <c r="G17" s="15" t="n"/>
      <c r="H17" s="53" t="n"/>
      <c r="I17" s="53" t="n"/>
      <c r="J17" s="53" t="n"/>
      <c r="K17" s="54" t="n"/>
      <c r="L17" s="58">
        <f>IF($A17="","",IFERROR($J17*$K17,0))</f>
        <v/>
      </c>
      <c r="M17" s="56" t="n"/>
      <c r="N17" s="58">
        <f>IF($A17="","",IFERROR($L17+$M17,0))</f>
        <v/>
      </c>
      <c r="O17" s="59">
        <f>IF($A17="","",IFERROR(VLOOKUP($F17,'TaxRates'!$A$4:$B$10,2,FALSE),""))</f>
        <v/>
      </c>
      <c r="P17" s="58">
        <f>IF($A17="","",IFERROR($N17*$O17,0))</f>
        <v/>
      </c>
      <c r="Q17" s="58">
        <f>IF($A17="","",IFERROR($N17+$P17,0))</f>
        <v/>
      </c>
      <c r="R17" s="56" t="n"/>
      <c r="S17" s="58">
        <f>IF($A17="","",IFERROR($Q17-$R17,0))</f>
        <v/>
      </c>
      <c r="T17" s="25">
        <f>IF($A17="","",IF($S17&lt;=0,"Under Budget","Over Budget"))</f>
        <v/>
      </c>
      <c r="U17" s="13" t="n"/>
      <c r="V17" s="15" t="n"/>
      <c r="W17" s="26">
        <f>IF($A17="","",IFERROR($J17/$H17,0))</f>
        <v/>
      </c>
    </row>
    <row r="18">
      <c r="A18" s="13" t="n"/>
      <c r="B18" s="52" t="n"/>
      <c r="C18" s="15" t="n"/>
      <c r="D18" s="15" t="n"/>
      <c r="E18" s="13" t="n"/>
      <c r="F18" s="13" t="n"/>
      <c r="G18" s="15" t="n"/>
      <c r="H18" s="53" t="n"/>
      <c r="I18" s="53" t="n"/>
      <c r="J18" s="53" t="n"/>
      <c r="K18" s="54" t="n"/>
      <c r="L18" s="55">
        <f>IF($A18="","",IFERROR($J18*$K18,0))</f>
        <v/>
      </c>
      <c r="M18" s="56" t="n"/>
      <c r="N18" s="55">
        <f>IF($A18="","",IFERROR($L18+$M18,0))</f>
        <v/>
      </c>
      <c r="O18" s="57">
        <f>IF($A18="","",IFERROR(VLOOKUP($F18,'TaxRates'!$A$4:$B$10,2,FALSE),""))</f>
        <v/>
      </c>
      <c r="P18" s="55">
        <f>IF($A18="","",IFERROR($N18*$O18,0))</f>
        <v/>
      </c>
      <c r="Q18" s="55">
        <f>IF($A18="","",IFERROR($N18+$P18,0))</f>
        <v/>
      </c>
      <c r="R18" s="56" t="n"/>
      <c r="S18" s="55">
        <f>IF($A18="","",IFERROR($Q18-$R18,0))</f>
        <v/>
      </c>
      <c r="T18" s="21">
        <f>IF($A18="","",IF($S18&lt;=0,"Under Budget","Over Budget"))</f>
        <v/>
      </c>
      <c r="U18" s="13" t="n"/>
      <c r="V18" s="15" t="n"/>
      <c r="W18" s="22">
        <f>IF($A18="","",IFERROR($J18/$H18,0))</f>
        <v/>
      </c>
    </row>
    <row r="19">
      <c r="A19" s="13" t="n"/>
      <c r="B19" s="52" t="n"/>
      <c r="C19" s="15" t="n"/>
      <c r="D19" s="15" t="n"/>
      <c r="E19" s="13" t="n"/>
      <c r="F19" s="13" t="n"/>
      <c r="G19" s="15" t="n"/>
      <c r="H19" s="53" t="n"/>
      <c r="I19" s="53" t="n"/>
      <c r="J19" s="53" t="n"/>
      <c r="K19" s="54" t="n"/>
      <c r="L19" s="58">
        <f>IF($A19="","",IFERROR($J19*$K19,0))</f>
        <v/>
      </c>
      <c r="M19" s="56" t="n"/>
      <c r="N19" s="58">
        <f>IF($A19="","",IFERROR($L19+$M19,0))</f>
        <v/>
      </c>
      <c r="O19" s="59">
        <f>IF($A19="","",IFERROR(VLOOKUP($F19,'TaxRates'!$A$4:$B$10,2,FALSE),""))</f>
        <v/>
      </c>
      <c r="P19" s="58">
        <f>IF($A19="","",IFERROR($N19*$O19,0))</f>
        <v/>
      </c>
      <c r="Q19" s="58">
        <f>IF($A19="","",IFERROR($N19+$P19,0))</f>
        <v/>
      </c>
      <c r="R19" s="56" t="n"/>
      <c r="S19" s="58">
        <f>IF($A19="","",IFERROR($Q19-$R19,0))</f>
        <v/>
      </c>
      <c r="T19" s="25">
        <f>IF($A19="","",IF($S19&lt;=0,"Under Budget","Over Budget"))</f>
        <v/>
      </c>
      <c r="U19" s="13" t="n"/>
      <c r="V19" s="15" t="n"/>
      <c r="W19" s="26">
        <f>IF($A19="","",IFERROR($J19/$H19,0))</f>
        <v/>
      </c>
    </row>
    <row r="20">
      <c r="A20" s="13" t="n"/>
      <c r="B20" s="52" t="n"/>
      <c r="C20" s="15" t="n"/>
      <c r="D20" s="15" t="n"/>
      <c r="E20" s="13" t="n"/>
      <c r="F20" s="13" t="n"/>
      <c r="G20" s="15" t="n"/>
      <c r="H20" s="53" t="n"/>
      <c r="I20" s="53" t="n"/>
      <c r="J20" s="53" t="n"/>
      <c r="K20" s="54" t="n"/>
      <c r="L20" s="55">
        <f>IF($A20="","",IFERROR($J20*$K20,0))</f>
        <v/>
      </c>
      <c r="M20" s="56" t="n"/>
      <c r="N20" s="55">
        <f>IF($A20="","",IFERROR($L20+$M20,0))</f>
        <v/>
      </c>
      <c r="O20" s="57">
        <f>IF($A20="","",IFERROR(VLOOKUP($F20,'TaxRates'!$A$4:$B$10,2,FALSE),""))</f>
        <v/>
      </c>
      <c r="P20" s="55">
        <f>IF($A20="","",IFERROR($N20*$O20,0))</f>
        <v/>
      </c>
      <c r="Q20" s="55">
        <f>IF($A20="","",IFERROR($N20+$P20,0))</f>
        <v/>
      </c>
      <c r="R20" s="56" t="n"/>
      <c r="S20" s="55">
        <f>IF($A20="","",IFERROR($Q20-$R20,0))</f>
        <v/>
      </c>
      <c r="T20" s="21">
        <f>IF($A20="","",IF($S20&lt;=0,"Under Budget","Over Budget"))</f>
        <v/>
      </c>
      <c r="U20" s="13" t="n"/>
      <c r="V20" s="15" t="n"/>
      <c r="W20" s="22">
        <f>IF($A20="","",IFERROR($J20/$H20,0))</f>
        <v/>
      </c>
    </row>
    <row r="21">
      <c r="A21" s="13" t="n"/>
      <c r="B21" s="52" t="n"/>
      <c r="C21" s="15" t="n"/>
      <c r="D21" s="15" t="n"/>
      <c r="E21" s="13" t="n"/>
      <c r="F21" s="13" t="n"/>
      <c r="G21" s="15" t="n"/>
      <c r="H21" s="53" t="n"/>
      <c r="I21" s="53" t="n"/>
      <c r="J21" s="53" t="n"/>
      <c r="K21" s="54" t="n"/>
      <c r="L21" s="58">
        <f>IF($A21="","",IFERROR($J21*$K21,0))</f>
        <v/>
      </c>
      <c r="M21" s="56" t="n"/>
      <c r="N21" s="58">
        <f>IF($A21="","",IFERROR($L21+$M21,0))</f>
        <v/>
      </c>
      <c r="O21" s="59">
        <f>IF($A21="","",IFERROR(VLOOKUP($F21,'TaxRates'!$A$4:$B$10,2,FALSE),""))</f>
        <v/>
      </c>
      <c r="P21" s="58">
        <f>IF($A21="","",IFERROR($N21*$O21,0))</f>
        <v/>
      </c>
      <c r="Q21" s="58">
        <f>IF($A21="","",IFERROR($N21+$P21,0))</f>
        <v/>
      </c>
      <c r="R21" s="56" t="n"/>
      <c r="S21" s="58">
        <f>IF($A21="","",IFERROR($Q21-$R21,0))</f>
        <v/>
      </c>
      <c r="T21" s="25">
        <f>IF($A21="","",IF($S21&lt;=0,"Under Budget","Over Budget"))</f>
        <v/>
      </c>
      <c r="U21" s="13" t="n"/>
      <c r="V21" s="15" t="n"/>
      <c r="W21" s="26">
        <f>IF($A21="","",IFERROR($J21/$H21,0))</f>
        <v/>
      </c>
    </row>
    <row r="22">
      <c r="A22" s="13" t="n"/>
      <c r="B22" s="52" t="n"/>
      <c r="C22" s="15" t="n"/>
      <c r="D22" s="15" t="n"/>
      <c r="E22" s="13" t="n"/>
      <c r="F22" s="13" t="n"/>
      <c r="G22" s="15" t="n"/>
      <c r="H22" s="53" t="n"/>
      <c r="I22" s="53" t="n"/>
      <c r="J22" s="53" t="n"/>
      <c r="K22" s="54" t="n"/>
      <c r="L22" s="55">
        <f>IF($A22="","",IFERROR($J22*$K22,0))</f>
        <v/>
      </c>
      <c r="M22" s="56" t="n"/>
      <c r="N22" s="55">
        <f>IF($A22="","",IFERROR($L22+$M22,0))</f>
        <v/>
      </c>
      <c r="O22" s="57">
        <f>IF($A22="","",IFERROR(VLOOKUP($F22,'TaxRates'!$A$4:$B$10,2,FALSE),""))</f>
        <v/>
      </c>
      <c r="P22" s="55">
        <f>IF($A22="","",IFERROR($N22*$O22,0))</f>
        <v/>
      </c>
      <c r="Q22" s="55">
        <f>IF($A22="","",IFERROR($N22+$P22,0))</f>
        <v/>
      </c>
      <c r="R22" s="56" t="n"/>
      <c r="S22" s="55">
        <f>IF($A22="","",IFERROR($Q22-$R22,0))</f>
        <v/>
      </c>
      <c r="T22" s="21">
        <f>IF($A22="","",IF($S22&lt;=0,"Under Budget","Over Budget"))</f>
        <v/>
      </c>
      <c r="U22" s="13" t="n"/>
      <c r="V22" s="15" t="n"/>
      <c r="W22" s="22">
        <f>IF($A22="","",IFERROR($J22/$H22,0))</f>
        <v/>
      </c>
    </row>
    <row r="23">
      <c r="A23" s="13" t="n"/>
      <c r="B23" s="52" t="n"/>
      <c r="C23" s="15" t="n"/>
      <c r="D23" s="15" t="n"/>
      <c r="E23" s="13" t="n"/>
      <c r="F23" s="13" t="n"/>
      <c r="G23" s="15" t="n"/>
      <c r="H23" s="53" t="n"/>
      <c r="I23" s="53" t="n"/>
      <c r="J23" s="53" t="n"/>
      <c r="K23" s="54" t="n"/>
      <c r="L23" s="58">
        <f>IF($A23="","",IFERROR($J23*$K23,0))</f>
        <v/>
      </c>
      <c r="M23" s="56" t="n"/>
      <c r="N23" s="58">
        <f>IF($A23="","",IFERROR($L23+$M23,0))</f>
        <v/>
      </c>
      <c r="O23" s="59">
        <f>IF($A23="","",IFERROR(VLOOKUP($F23,'TaxRates'!$A$4:$B$10,2,FALSE),""))</f>
        <v/>
      </c>
      <c r="P23" s="58">
        <f>IF($A23="","",IFERROR($N23*$O23,0))</f>
        <v/>
      </c>
      <c r="Q23" s="58">
        <f>IF($A23="","",IFERROR($N23+$P23,0))</f>
        <v/>
      </c>
      <c r="R23" s="56" t="n"/>
      <c r="S23" s="58">
        <f>IF($A23="","",IFERROR($Q23-$R23,0))</f>
        <v/>
      </c>
      <c r="T23" s="25">
        <f>IF($A23="","",IF($S23&lt;=0,"Under Budget","Over Budget"))</f>
        <v/>
      </c>
      <c r="U23" s="13" t="n"/>
      <c r="V23" s="15" t="n"/>
      <c r="W23" s="26">
        <f>IF($A23="","",IFERROR($J23/$H23,0))</f>
        <v/>
      </c>
    </row>
    <row r="24">
      <c r="A24" s="13" t="n"/>
      <c r="B24" s="52" t="n"/>
      <c r="C24" s="15" t="n"/>
      <c r="D24" s="15" t="n"/>
      <c r="E24" s="13" t="n"/>
      <c r="F24" s="13" t="n"/>
      <c r="G24" s="15" t="n"/>
      <c r="H24" s="53" t="n"/>
      <c r="I24" s="53" t="n"/>
      <c r="J24" s="53" t="n"/>
      <c r="K24" s="54" t="n"/>
      <c r="L24" s="55">
        <f>IF($A24="","",IFERROR($J24*$K24,0))</f>
        <v/>
      </c>
      <c r="M24" s="56" t="n"/>
      <c r="N24" s="55">
        <f>IF($A24="","",IFERROR($L24+$M24,0))</f>
        <v/>
      </c>
      <c r="O24" s="57">
        <f>IF($A24="","",IFERROR(VLOOKUP($F24,'TaxRates'!$A$4:$B$10,2,FALSE),""))</f>
        <v/>
      </c>
      <c r="P24" s="55">
        <f>IF($A24="","",IFERROR($N24*$O24,0))</f>
        <v/>
      </c>
      <c r="Q24" s="55">
        <f>IF($A24="","",IFERROR($N24+$P24,0))</f>
        <v/>
      </c>
      <c r="R24" s="56" t="n"/>
      <c r="S24" s="55">
        <f>IF($A24="","",IFERROR($Q24-$R24,0))</f>
        <v/>
      </c>
      <c r="T24" s="21">
        <f>IF($A24="","",IF($S24&lt;=0,"Under Budget","Over Budget"))</f>
        <v/>
      </c>
      <c r="U24" s="13" t="n"/>
      <c r="V24" s="15" t="n"/>
      <c r="W24" s="22">
        <f>IF($A24="","",IFERROR($J24/$H24,0))</f>
        <v/>
      </c>
    </row>
    <row r="25">
      <c r="A25" s="13" t="n"/>
      <c r="B25" s="52" t="n"/>
      <c r="C25" s="15" t="n"/>
      <c r="D25" s="15" t="n"/>
      <c r="E25" s="13" t="n"/>
      <c r="F25" s="13" t="n"/>
      <c r="G25" s="15" t="n"/>
      <c r="H25" s="53" t="n"/>
      <c r="I25" s="53" t="n"/>
      <c r="J25" s="53" t="n"/>
      <c r="K25" s="54" t="n"/>
      <c r="L25" s="58">
        <f>IF($A25="","",IFERROR($J25*$K25,0))</f>
        <v/>
      </c>
      <c r="M25" s="56" t="n"/>
      <c r="N25" s="58">
        <f>IF($A25="","",IFERROR($L25+$M25,0))</f>
        <v/>
      </c>
      <c r="O25" s="59">
        <f>IF($A25="","",IFERROR(VLOOKUP($F25,'TaxRates'!$A$4:$B$10,2,FALSE),""))</f>
        <v/>
      </c>
      <c r="P25" s="58">
        <f>IF($A25="","",IFERROR($N25*$O25,0))</f>
        <v/>
      </c>
      <c r="Q25" s="58">
        <f>IF($A25="","",IFERROR($N25+$P25,0))</f>
        <v/>
      </c>
      <c r="R25" s="56" t="n"/>
      <c r="S25" s="58">
        <f>IF($A25="","",IFERROR($Q25-$R25,0))</f>
        <v/>
      </c>
      <c r="T25" s="25">
        <f>IF($A25="","",IF($S25&lt;=0,"Under Budget","Over Budget"))</f>
        <v/>
      </c>
      <c r="U25" s="13" t="n"/>
      <c r="V25" s="15" t="n"/>
      <c r="W25" s="26">
        <f>IF($A25="","",IFERROR($J25/$H25,0))</f>
        <v/>
      </c>
    </row>
    <row r="26">
      <c r="A26" s="13" t="n"/>
      <c r="B26" s="52" t="n"/>
      <c r="C26" s="15" t="n"/>
      <c r="D26" s="15" t="n"/>
      <c r="E26" s="13" t="n"/>
      <c r="F26" s="13" t="n"/>
      <c r="G26" s="15" t="n"/>
      <c r="H26" s="53" t="n"/>
      <c r="I26" s="53" t="n"/>
      <c r="J26" s="53" t="n"/>
      <c r="K26" s="54" t="n"/>
      <c r="L26" s="55">
        <f>IF($A26="","",IFERROR($J26*$K26,0))</f>
        <v/>
      </c>
      <c r="M26" s="56" t="n"/>
      <c r="N26" s="55">
        <f>IF($A26="","",IFERROR($L26+$M26,0))</f>
        <v/>
      </c>
      <c r="O26" s="57">
        <f>IF($A26="","",IFERROR(VLOOKUP($F26,'TaxRates'!$A$4:$B$10,2,FALSE),""))</f>
        <v/>
      </c>
      <c r="P26" s="55">
        <f>IF($A26="","",IFERROR($N26*$O26,0))</f>
        <v/>
      </c>
      <c r="Q26" s="55">
        <f>IF($A26="","",IFERROR($N26+$P26,0))</f>
        <v/>
      </c>
      <c r="R26" s="56" t="n"/>
      <c r="S26" s="55">
        <f>IF($A26="","",IFERROR($Q26-$R26,0))</f>
        <v/>
      </c>
      <c r="T26" s="21">
        <f>IF($A26="","",IF($S26&lt;=0,"Under Budget","Over Budget"))</f>
        <v/>
      </c>
      <c r="U26" s="13" t="n"/>
      <c r="V26" s="15" t="n"/>
      <c r="W26" s="22">
        <f>IF($A26="","",IFERROR($J26/$H26,0))</f>
        <v/>
      </c>
    </row>
    <row r="27">
      <c r="A27" s="13" t="n"/>
      <c r="B27" s="52" t="n"/>
      <c r="C27" s="15" t="n"/>
      <c r="D27" s="15" t="n"/>
      <c r="E27" s="13" t="n"/>
      <c r="F27" s="13" t="n"/>
      <c r="G27" s="15" t="n"/>
      <c r="H27" s="53" t="n"/>
      <c r="I27" s="53" t="n"/>
      <c r="J27" s="53" t="n"/>
      <c r="K27" s="54" t="n"/>
      <c r="L27" s="58">
        <f>IF($A27="","",IFERROR($J27*$K27,0))</f>
        <v/>
      </c>
      <c r="M27" s="56" t="n"/>
      <c r="N27" s="58">
        <f>IF($A27="","",IFERROR($L27+$M27,0))</f>
        <v/>
      </c>
      <c r="O27" s="59">
        <f>IF($A27="","",IFERROR(VLOOKUP($F27,'TaxRates'!$A$4:$B$10,2,FALSE),""))</f>
        <v/>
      </c>
      <c r="P27" s="58">
        <f>IF($A27="","",IFERROR($N27*$O27,0))</f>
        <v/>
      </c>
      <c r="Q27" s="58">
        <f>IF($A27="","",IFERROR($N27+$P27,0))</f>
        <v/>
      </c>
      <c r="R27" s="56" t="n"/>
      <c r="S27" s="58">
        <f>IF($A27="","",IFERROR($Q27-$R27,0))</f>
        <v/>
      </c>
      <c r="T27" s="25">
        <f>IF($A27="","",IF($S27&lt;=0,"Under Budget","Over Budget"))</f>
        <v/>
      </c>
      <c r="U27" s="13" t="n"/>
      <c r="V27" s="15" t="n"/>
      <c r="W27" s="26">
        <f>IF($A27="","",IFERROR($J27/$H27,0))</f>
        <v/>
      </c>
    </row>
    <row r="28">
      <c r="A28" s="13" t="n"/>
      <c r="B28" s="52" t="n"/>
      <c r="C28" s="15" t="n"/>
      <c r="D28" s="15" t="n"/>
      <c r="E28" s="13" t="n"/>
      <c r="F28" s="13" t="n"/>
      <c r="G28" s="15" t="n"/>
      <c r="H28" s="53" t="n"/>
      <c r="I28" s="53" t="n"/>
      <c r="J28" s="53" t="n"/>
      <c r="K28" s="54" t="n"/>
      <c r="L28" s="55">
        <f>IF($A28="","",IFERROR($J28*$K28,0))</f>
        <v/>
      </c>
      <c r="M28" s="56" t="n"/>
      <c r="N28" s="55">
        <f>IF($A28="","",IFERROR($L28+$M28,0))</f>
        <v/>
      </c>
      <c r="O28" s="57">
        <f>IF($A28="","",IFERROR(VLOOKUP($F28,'TaxRates'!$A$4:$B$10,2,FALSE),""))</f>
        <v/>
      </c>
      <c r="P28" s="55">
        <f>IF($A28="","",IFERROR($N28*$O28,0))</f>
        <v/>
      </c>
      <c r="Q28" s="55">
        <f>IF($A28="","",IFERROR($N28+$P28,0))</f>
        <v/>
      </c>
      <c r="R28" s="56" t="n"/>
      <c r="S28" s="55">
        <f>IF($A28="","",IFERROR($Q28-$R28,0))</f>
        <v/>
      </c>
      <c r="T28" s="21">
        <f>IF($A28="","",IF($S28&lt;=0,"Under Budget","Over Budget"))</f>
        <v/>
      </c>
      <c r="U28" s="13" t="n"/>
      <c r="V28" s="15" t="n"/>
      <c r="W28" s="22">
        <f>IF($A28="","",IFERROR($J28/$H28,0))</f>
        <v/>
      </c>
    </row>
    <row r="29">
      <c r="A29" s="13" t="n"/>
      <c r="B29" s="52" t="n"/>
      <c r="C29" s="15" t="n"/>
      <c r="D29" s="15" t="n"/>
      <c r="E29" s="13" t="n"/>
      <c r="F29" s="13" t="n"/>
      <c r="G29" s="15" t="n"/>
      <c r="H29" s="53" t="n"/>
      <c r="I29" s="53" t="n"/>
      <c r="J29" s="53" t="n"/>
      <c r="K29" s="54" t="n"/>
      <c r="L29" s="58">
        <f>IF($A29="","",IFERROR($J29*$K29,0))</f>
        <v/>
      </c>
      <c r="M29" s="56" t="n"/>
      <c r="N29" s="58">
        <f>IF($A29="","",IFERROR($L29+$M29,0))</f>
        <v/>
      </c>
      <c r="O29" s="59">
        <f>IF($A29="","",IFERROR(VLOOKUP($F29,'TaxRates'!$A$4:$B$10,2,FALSE),""))</f>
        <v/>
      </c>
      <c r="P29" s="58">
        <f>IF($A29="","",IFERROR($N29*$O29,0))</f>
        <v/>
      </c>
      <c r="Q29" s="58">
        <f>IF($A29="","",IFERROR($N29+$P29,0))</f>
        <v/>
      </c>
      <c r="R29" s="56" t="n"/>
      <c r="S29" s="58">
        <f>IF($A29="","",IFERROR($Q29-$R29,0))</f>
        <v/>
      </c>
      <c r="T29" s="25">
        <f>IF($A29="","",IF($S29&lt;=0,"Under Budget","Over Budget"))</f>
        <v/>
      </c>
      <c r="U29" s="13" t="n"/>
      <c r="V29" s="15" t="n"/>
      <c r="W29" s="26">
        <f>IF($A29="","",IFERROR($J29/$H29,0))</f>
        <v/>
      </c>
    </row>
    <row r="30">
      <c r="A30" s="13" t="n"/>
      <c r="B30" s="52" t="n"/>
      <c r="C30" s="15" t="n"/>
      <c r="D30" s="15" t="n"/>
      <c r="E30" s="13" t="n"/>
      <c r="F30" s="13" t="n"/>
      <c r="G30" s="15" t="n"/>
      <c r="H30" s="53" t="n"/>
      <c r="I30" s="53" t="n"/>
      <c r="J30" s="53" t="n"/>
      <c r="K30" s="54" t="n"/>
      <c r="L30" s="55">
        <f>IF($A30="","",IFERROR($J30*$K30,0))</f>
        <v/>
      </c>
      <c r="M30" s="56" t="n"/>
      <c r="N30" s="55">
        <f>IF($A30="","",IFERROR($L30+$M30,0))</f>
        <v/>
      </c>
      <c r="O30" s="57">
        <f>IF($A30="","",IFERROR(VLOOKUP($F30,'TaxRates'!$A$4:$B$10,2,FALSE),""))</f>
        <v/>
      </c>
      <c r="P30" s="55">
        <f>IF($A30="","",IFERROR($N30*$O30,0))</f>
        <v/>
      </c>
      <c r="Q30" s="55">
        <f>IF($A30="","",IFERROR($N30+$P30,0))</f>
        <v/>
      </c>
      <c r="R30" s="56" t="n"/>
      <c r="S30" s="55">
        <f>IF($A30="","",IFERROR($Q30-$R30,0))</f>
        <v/>
      </c>
      <c r="T30" s="21">
        <f>IF($A30="","",IF($S30&lt;=0,"Under Budget","Over Budget"))</f>
        <v/>
      </c>
      <c r="U30" s="13" t="n"/>
      <c r="V30" s="15" t="n"/>
      <c r="W30" s="22">
        <f>IF($A30="","",IFERROR($J30/$H30,0))</f>
        <v/>
      </c>
    </row>
    <row r="31">
      <c r="A31" s="13" t="n"/>
      <c r="B31" s="52" t="n"/>
      <c r="C31" s="15" t="n"/>
      <c r="D31" s="15" t="n"/>
      <c r="E31" s="13" t="n"/>
      <c r="F31" s="13" t="n"/>
      <c r="G31" s="15" t="n"/>
      <c r="H31" s="53" t="n"/>
      <c r="I31" s="53" t="n"/>
      <c r="J31" s="53" t="n"/>
      <c r="K31" s="54" t="n"/>
      <c r="L31" s="58">
        <f>IF($A31="","",IFERROR($J31*$K31,0))</f>
        <v/>
      </c>
      <c r="M31" s="56" t="n"/>
      <c r="N31" s="58">
        <f>IF($A31="","",IFERROR($L31+$M31,0))</f>
        <v/>
      </c>
      <c r="O31" s="59">
        <f>IF($A31="","",IFERROR(VLOOKUP($F31,'TaxRates'!$A$4:$B$10,2,FALSE),""))</f>
        <v/>
      </c>
      <c r="P31" s="58">
        <f>IF($A31="","",IFERROR($N31*$O31,0))</f>
        <v/>
      </c>
      <c r="Q31" s="58">
        <f>IF($A31="","",IFERROR($N31+$P31,0))</f>
        <v/>
      </c>
      <c r="R31" s="56" t="n"/>
      <c r="S31" s="58">
        <f>IF($A31="","",IFERROR($Q31-$R31,0))</f>
        <v/>
      </c>
      <c r="T31" s="25">
        <f>IF($A31="","",IF($S31&lt;=0,"Under Budget","Over Budget"))</f>
        <v/>
      </c>
      <c r="U31" s="13" t="n"/>
      <c r="V31" s="15" t="n"/>
      <c r="W31" s="26">
        <f>IF($A31="","",IFERROR($J31/$H31,0))</f>
        <v/>
      </c>
    </row>
    <row r="32">
      <c r="A32" s="13" t="n"/>
      <c r="B32" s="52" t="n"/>
      <c r="C32" s="15" t="n"/>
      <c r="D32" s="15" t="n"/>
      <c r="E32" s="13" t="n"/>
      <c r="F32" s="13" t="n"/>
      <c r="G32" s="15" t="n"/>
      <c r="H32" s="53" t="n"/>
      <c r="I32" s="53" t="n"/>
      <c r="J32" s="53" t="n"/>
      <c r="K32" s="54" t="n"/>
      <c r="L32" s="55">
        <f>IF($A32="","",IFERROR($J32*$K32,0))</f>
        <v/>
      </c>
      <c r="M32" s="56" t="n"/>
      <c r="N32" s="55">
        <f>IF($A32="","",IFERROR($L32+$M32,0))</f>
        <v/>
      </c>
      <c r="O32" s="57">
        <f>IF($A32="","",IFERROR(VLOOKUP($F32,'TaxRates'!$A$4:$B$10,2,FALSE),""))</f>
        <v/>
      </c>
      <c r="P32" s="55">
        <f>IF($A32="","",IFERROR($N32*$O32,0))</f>
        <v/>
      </c>
      <c r="Q32" s="55">
        <f>IF($A32="","",IFERROR($N32+$P32,0))</f>
        <v/>
      </c>
      <c r="R32" s="56" t="n"/>
      <c r="S32" s="55">
        <f>IF($A32="","",IFERROR($Q32-$R32,0))</f>
        <v/>
      </c>
      <c r="T32" s="21">
        <f>IF($A32="","",IF($S32&lt;=0,"Under Budget","Over Budget"))</f>
        <v/>
      </c>
      <c r="U32" s="13" t="n"/>
      <c r="V32" s="15" t="n"/>
      <c r="W32" s="22">
        <f>IF($A32="","",IFERROR($J32/$H32,0))</f>
        <v/>
      </c>
    </row>
    <row r="33">
      <c r="A33" s="13" t="n"/>
      <c r="B33" s="52" t="n"/>
      <c r="C33" s="15" t="n"/>
      <c r="D33" s="15" t="n"/>
      <c r="E33" s="13" t="n"/>
      <c r="F33" s="13" t="n"/>
      <c r="G33" s="15" t="n"/>
      <c r="H33" s="53" t="n"/>
      <c r="I33" s="53" t="n"/>
      <c r="J33" s="53" t="n"/>
      <c r="K33" s="54" t="n"/>
      <c r="L33" s="58">
        <f>IF($A33="","",IFERROR($J33*$K33,0))</f>
        <v/>
      </c>
      <c r="M33" s="56" t="n"/>
      <c r="N33" s="58">
        <f>IF($A33="","",IFERROR($L33+$M33,0))</f>
        <v/>
      </c>
      <c r="O33" s="59">
        <f>IF($A33="","",IFERROR(VLOOKUP($F33,'TaxRates'!$A$4:$B$10,2,FALSE),""))</f>
        <v/>
      </c>
      <c r="P33" s="58">
        <f>IF($A33="","",IFERROR($N33*$O33,0))</f>
        <v/>
      </c>
      <c r="Q33" s="58">
        <f>IF($A33="","",IFERROR($N33+$P33,0))</f>
        <v/>
      </c>
      <c r="R33" s="56" t="n"/>
      <c r="S33" s="58">
        <f>IF($A33="","",IFERROR($Q33-$R33,0))</f>
        <v/>
      </c>
      <c r="T33" s="25">
        <f>IF($A33="","",IF($S33&lt;=0,"Under Budget","Over Budget"))</f>
        <v/>
      </c>
      <c r="U33" s="13" t="n"/>
      <c r="V33" s="15" t="n"/>
      <c r="W33" s="26">
        <f>IF($A33="","",IFERROR($J33/$H33,0))</f>
        <v/>
      </c>
    </row>
    <row r="34">
      <c r="A34" s="13" t="n"/>
      <c r="B34" s="52" t="n"/>
      <c r="C34" s="15" t="n"/>
      <c r="D34" s="15" t="n"/>
      <c r="E34" s="13" t="n"/>
      <c r="F34" s="13" t="n"/>
      <c r="G34" s="15" t="n"/>
      <c r="H34" s="53" t="n"/>
      <c r="I34" s="53" t="n"/>
      <c r="J34" s="53" t="n"/>
      <c r="K34" s="54" t="n"/>
      <c r="L34" s="55">
        <f>IF($A34="","",IFERROR($J34*$K34,0))</f>
        <v/>
      </c>
      <c r="M34" s="56" t="n"/>
      <c r="N34" s="55">
        <f>IF($A34="","",IFERROR($L34+$M34,0))</f>
        <v/>
      </c>
      <c r="O34" s="57">
        <f>IF($A34="","",IFERROR(VLOOKUP($F34,'TaxRates'!$A$4:$B$10,2,FALSE),""))</f>
        <v/>
      </c>
      <c r="P34" s="55">
        <f>IF($A34="","",IFERROR($N34*$O34,0))</f>
        <v/>
      </c>
      <c r="Q34" s="55">
        <f>IF($A34="","",IFERROR($N34+$P34,0))</f>
        <v/>
      </c>
      <c r="R34" s="56" t="n"/>
      <c r="S34" s="55">
        <f>IF($A34="","",IFERROR($Q34-$R34,0))</f>
        <v/>
      </c>
      <c r="T34" s="21">
        <f>IF($A34="","",IF($S34&lt;=0,"Under Budget","Over Budget"))</f>
        <v/>
      </c>
      <c r="U34" s="13" t="n"/>
      <c r="V34" s="15" t="n"/>
      <c r="W34" s="22">
        <f>IF($A34="","",IFERROR($J34/$H34,0))</f>
        <v/>
      </c>
    </row>
    <row r="35">
      <c r="A35" s="13" t="n"/>
      <c r="B35" s="52" t="n"/>
      <c r="C35" s="15" t="n"/>
      <c r="D35" s="15" t="n"/>
      <c r="E35" s="13" t="n"/>
      <c r="F35" s="13" t="n"/>
      <c r="G35" s="15" t="n"/>
      <c r="H35" s="53" t="n"/>
      <c r="I35" s="53" t="n"/>
      <c r="J35" s="53" t="n"/>
      <c r="K35" s="54" t="n"/>
      <c r="L35" s="58">
        <f>IF($A35="","",IFERROR($J35*$K35,0))</f>
        <v/>
      </c>
      <c r="M35" s="56" t="n"/>
      <c r="N35" s="58">
        <f>IF($A35="","",IFERROR($L35+$M35,0))</f>
        <v/>
      </c>
      <c r="O35" s="59">
        <f>IF($A35="","",IFERROR(VLOOKUP($F35,'TaxRates'!$A$4:$B$10,2,FALSE),""))</f>
        <v/>
      </c>
      <c r="P35" s="58">
        <f>IF($A35="","",IFERROR($N35*$O35,0))</f>
        <v/>
      </c>
      <c r="Q35" s="58">
        <f>IF($A35="","",IFERROR($N35+$P35,0))</f>
        <v/>
      </c>
      <c r="R35" s="56" t="n"/>
      <c r="S35" s="58">
        <f>IF($A35="","",IFERROR($Q35-$R35,0))</f>
        <v/>
      </c>
      <c r="T35" s="25">
        <f>IF($A35="","",IF($S35&lt;=0,"Under Budget","Over Budget"))</f>
        <v/>
      </c>
      <c r="U35" s="13" t="n"/>
      <c r="V35" s="15" t="n"/>
      <c r="W35" s="26">
        <f>IF($A35="","",IFERROR($J35/$H35,0))</f>
        <v/>
      </c>
    </row>
    <row r="36">
      <c r="A36" s="13" t="n"/>
      <c r="B36" s="52" t="n"/>
      <c r="C36" s="15" t="n"/>
      <c r="D36" s="15" t="n"/>
      <c r="E36" s="13" t="n"/>
      <c r="F36" s="13" t="n"/>
      <c r="G36" s="15" t="n"/>
      <c r="H36" s="53" t="n"/>
      <c r="I36" s="53" t="n"/>
      <c r="J36" s="53" t="n"/>
      <c r="K36" s="54" t="n"/>
      <c r="L36" s="55">
        <f>IF($A36="","",IFERROR($J36*$K36,0))</f>
        <v/>
      </c>
      <c r="M36" s="56" t="n"/>
      <c r="N36" s="55">
        <f>IF($A36="","",IFERROR($L36+$M36,0))</f>
        <v/>
      </c>
      <c r="O36" s="57">
        <f>IF($A36="","",IFERROR(VLOOKUP($F36,'TaxRates'!$A$4:$B$10,2,FALSE),""))</f>
        <v/>
      </c>
      <c r="P36" s="55">
        <f>IF($A36="","",IFERROR($N36*$O36,0))</f>
        <v/>
      </c>
      <c r="Q36" s="55">
        <f>IF($A36="","",IFERROR($N36+$P36,0))</f>
        <v/>
      </c>
      <c r="R36" s="56" t="n"/>
      <c r="S36" s="55">
        <f>IF($A36="","",IFERROR($Q36-$R36,0))</f>
        <v/>
      </c>
      <c r="T36" s="21">
        <f>IF($A36="","",IF($S36&lt;=0,"Under Budget","Over Budget"))</f>
        <v/>
      </c>
      <c r="U36" s="13" t="n"/>
      <c r="V36" s="15" t="n"/>
      <c r="W36" s="22">
        <f>IF($A36="","",IFERROR($J36/$H36,0))</f>
        <v/>
      </c>
    </row>
    <row r="37">
      <c r="A37" s="13" t="n"/>
      <c r="B37" s="52" t="n"/>
      <c r="C37" s="15" t="n"/>
      <c r="D37" s="15" t="n"/>
      <c r="E37" s="13" t="n"/>
      <c r="F37" s="13" t="n"/>
      <c r="G37" s="15" t="n"/>
      <c r="H37" s="53" t="n"/>
      <c r="I37" s="53" t="n"/>
      <c r="J37" s="53" t="n"/>
      <c r="K37" s="54" t="n"/>
      <c r="L37" s="58">
        <f>IF($A37="","",IFERROR($J37*$K37,0))</f>
        <v/>
      </c>
      <c r="M37" s="56" t="n"/>
      <c r="N37" s="58">
        <f>IF($A37="","",IFERROR($L37+$M37,0))</f>
        <v/>
      </c>
      <c r="O37" s="59">
        <f>IF($A37="","",IFERROR(VLOOKUP($F37,'TaxRates'!$A$4:$B$10,2,FALSE),""))</f>
        <v/>
      </c>
      <c r="P37" s="58">
        <f>IF($A37="","",IFERROR($N37*$O37,0))</f>
        <v/>
      </c>
      <c r="Q37" s="58">
        <f>IF($A37="","",IFERROR($N37+$P37,0))</f>
        <v/>
      </c>
      <c r="R37" s="56" t="n"/>
      <c r="S37" s="58">
        <f>IF($A37="","",IFERROR($Q37-$R37,0))</f>
        <v/>
      </c>
      <c r="T37" s="25">
        <f>IF($A37="","",IF($S37&lt;=0,"Under Budget","Over Budget"))</f>
        <v/>
      </c>
      <c r="U37" s="13" t="n"/>
      <c r="V37" s="15" t="n"/>
      <c r="W37" s="26">
        <f>IF($A37="","",IFERROR($J37/$H37,0))</f>
        <v/>
      </c>
    </row>
    <row r="38">
      <c r="A38" s="13" t="n"/>
      <c r="B38" s="52" t="n"/>
      <c r="C38" s="15" t="n"/>
      <c r="D38" s="15" t="n"/>
      <c r="E38" s="13" t="n"/>
      <c r="F38" s="13" t="n"/>
      <c r="G38" s="15" t="n"/>
      <c r="H38" s="53" t="n"/>
      <c r="I38" s="53" t="n"/>
      <c r="J38" s="53" t="n"/>
      <c r="K38" s="54" t="n"/>
      <c r="L38" s="55">
        <f>IF($A38="","",IFERROR($J38*$K38,0))</f>
        <v/>
      </c>
      <c r="M38" s="56" t="n"/>
      <c r="N38" s="55">
        <f>IF($A38="","",IFERROR($L38+$M38,0))</f>
        <v/>
      </c>
      <c r="O38" s="57">
        <f>IF($A38="","",IFERROR(VLOOKUP($F38,'TaxRates'!$A$4:$B$10,2,FALSE),""))</f>
        <v/>
      </c>
      <c r="P38" s="55">
        <f>IF($A38="","",IFERROR($N38*$O38,0))</f>
        <v/>
      </c>
      <c r="Q38" s="55">
        <f>IF($A38="","",IFERROR($N38+$P38,0))</f>
        <v/>
      </c>
      <c r="R38" s="56" t="n"/>
      <c r="S38" s="55">
        <f>IF($A38="","",IFERROR($Q38-$R38,0))</f>
        <v/>
      </c>
      <c r="T38" s="21">
        <f>IF($A38="","",IF($S38&lt;=0,"Under Budget","Over Budget"))</f>
        <v/>
      </c>
      <c r="U38" s="13" t="n"/>
      <c r="V38" s="15" t="n"/>
      <c r="W38" s="22">
        <f>IF($A38="","",IFERROR($J38/$H38,0))</f>
        <v/>
      </c>
    </row>
    <row r="39">
      <c r="A39" s="13" t="n"/>
      <c r="B39" s="52" t="n"/>
      <c r="C39" s="15" t="n"/>
      <c r="D39" s="15" t="n"/>
      <c r="E39" s="13" t="n"/>
      <c r="F39" s="13" t="n"/>
      <c r="G39" s="15" t="n"/>
      <c r="H39" s="53" t="n"/>
      <c r="I39" s="53" t="n"/>
      <c r="J39" s="53" t="n"/>
      <c r="K39" s="54" t="n"/>
      <c r="L39" s="58">
        <f>IF($A39="","",IFERROR($J39*$K39,0))</f>
        <v/>
      </c>
      <c r="M39" s="56" t="n"/>
      <c r="N39" s="58">
        <f>IF($A39="","",IFERROR($L39+$M39,0))</f>
        <v/>
      </c>
      <c r="O39" s="59">
        <f>IF($A39="","",IFERROR(VLOOKUP($F39,'TaxRates'!$A$4:$B$10,2,FALSE),""))</f>
        <v/>
      </c>
      <c r="P39" s="58">
        <f>IF($A39="","",IFERROR($N39*$O39,0))</f>
        <v/>
      </c>
      <c r="Q39" s="58">
        <f>IF($A39="","",IFERROR($N39+$P39,0))</f>
        <v/>
      </c>
      <c r="R39" s="56" t="n"/>
      <c r="S39" s="58">
        <f>IF($A39="","",IFERROR($Q39-$R39,0))</f>
        <v/>
      </c>
      <c r="T39" s="25">
        <f>IF($A39="","",IF($S39&lt;=0,"Under Budget","Over Budget"))</f>
        <v/>
      </c>
      <c r="U39" s="13" t="n"/>
      <c r="V39" s="15" t="n"/>
      <c r="W39" s="26">
        <f>IF($A39="","",IFERROR($J39/$H39,0))</f>
        <v/>
      </c>
    </row>
    <row r="40">
      <c r="A40" s="13" t="n"/>
      <c r="B40" s="52" t="n"/>
      <c r="C40" s="15" t="n"/>
      <c r="D40" s="15" t="n"/>
      <c r="E40" s="13" t="n"/>
      <c r="F40" s="13" t="n"/>
      <c r="G40" s="15" t="n"/>
      <c r="H40" s="53" t="n"/>
      <c r="I40" s="53" t="n"/>
      <c r="J40" s="53" t="n"/>
      <c r="K40" s="54" t="n"/>
      <c r="L40" s="55">
        <f>IF($A40="","",IFERROR($J40*$K40,0))</f>
        <v/>
      </c>
      <c r="M40" s="56" t="n"/>
      <c r="N40" s="55">
        <f>IF($A40="","",IFERROR($L40+$M40,0))</f>
        <v/>
      </c>
      <c r="O40" s="57">
        <f>IF($A40="","",IFERROR(VLOOKUP($F40,'TaxRates'!$A$4:$B$10,2,FALSE),""))</f>
        <v/>
      </c>
      <c r="P40" s="55">
        <f>IF($A40="","",IFERROR($N40*$O40,0))</f>
        <v/>
      </c>
      <c r="Q40" s="55">
        <f>IF($A40="","",IFERROR($N40+$P40,0))</f>
        <v/>
      </c>
      <c r="R40" s="56" t="n"/>
      <c r="S40" s="55">
        <f>IF($A40="","",IFERROR($Q40-$R40,0))</f>
        <v/>
      </c>
      <c r="T40" s="21">
        <f>IF($A40="","",IF($S40&lt;=0,"Under Budget","Over Budget"))</f>
        <v/>
      </c>
      <c r="U40" s="13" t="n"/>
      <c r="V40" s="15" t="n"/>
      <c r="W40" s="22">
        <f>IF($A40="","",IFERROR($J40/$H40,0))</f>
        <v/>
      </c>
    </row>
    <row r="41">
      <c r="A41" s="13" t="n"/>
      <c r="B41" s="52" t="n"/>
      <c r="C41" s="15" t="n"/>
      <c r="D41" s="15" t="n"/>
      <c r="E41" s="13" t="n"/>
      <c r="F41" s="13" t="n"/>
      <c r="G41" s="15" t="n"/>
      <c r="H41" s="53" t="n"/>
      <c r="I41" s="53" t="n"/>
      <c r="J41" s="53" t="n"/>
      <c r="K41" s="54" t="n"/>
      <c r="L41" s="58">
        <f>IF($A41="","",IFERROR($J41*$K41,0))</f>
        <v/>
      </c>
      <c r="M41" s="56" t="n"/>
      <c r="N41" s="58">
        <f>IF($A41="","",IFERROR($L41+$M41,0))</f>
        <v/>
      </c>
      <c r="O41" s="59">
        <f>IF($A41="","",IFERROR(VLOOKUP($F41,'TaxRates'!$A$4:$B$10,2,FALSE),""))</f>
        <v/>
      </c>
      <c r="P41" s="58">
        <f>IF($A41="","",IFERROR($N41*$O41,0))</f>
        <v/>
      </c>
      <c r="Q41" s="58">
        <f>IF($A41="","",IFERROR($N41+$P41,0))</f>
        <v/>
      </c>
      <c r="R41" s="56" t="n"/>
      <c r="S41" s="58">
        <f>IF($A41="","",IFERROR($Q41-$R41,0))</f>
        <v/>
      </c>
      <c r="T41" s="25">
        <f>IF($A41="","",IF($S41&lt;=0,"Under Budget","Over Budget"))</f>
        <v/>
      </c>
      <c r="U41" s="13" t="n"/>
      <c r="V41" s="15" t="n"/>
      <c r="W41" s="26">
        <f>IF($A41="","",IFERROR($J41/$H41,0))</f>
        <v/>
      </c>
    </row>
    <row r="42">
      <c r="A42" s="13" t="n"/>
      <c r="B42" s="52" t="n"/>
      <c r="C42" s="15" t="n"/>
      <c r="D42" s="15" t="n"/>
      <c r="E42" s="13" t="n"/>
      <c r="F42" s="13" t="n"/>
      <c r="G42" s="15" t="n"/>
      <c r="H42" s="53" t="n"/>
      <c r="I42" s="53" t="n"/>
      <c r="J42" s="53" t="n"/>
      <c r="K42" s="54" t="n"/>
      <c r="L42" s="55">
        <f>IF($A42="","",IFERROR($J42*$K42,0))</f>
        <v/>
      </c>
      <c r="M42" s="56" t="n"/>
      <c r="N42" s="55">
        <f>IF($A42="","",IFERROR($L42+$M42,0))</f>
        <v/>
      </c>
      <c r="O42" s="57">
        <f>IF($A42="","",IFERROR(VLOOKUP($F42,'TaxRates'!$A$4:$B$10,2,FALSE),""))</f>
        <v/>
      </c>
      <c r="P42" s="55">
        <f>IF($A42="","",IFERROR($N42*$O42,0))</f>
        <v/>
      </c>
      <c r="Q42" s="55">
        <f>IF($A42="","",IFERROR($N42+$P42,0))</f>
        <v/>
      </c>
      <c r="R42" s="56" t="n"/>
      <c r="S42" s="55">
        <f>IF($A42="","",IFERROR($Q42-$R42,0))</f>
        <v/>
      </c>
      <c r="T42" s="21">
        <f>IF($A42="","",IF($S42&lt;=0,"Under Budget","Over Budget"))</f>
        <v/>
      </c>
      <c r="U42" s="13" t="n"/>
      <c r="V42" s="15" t="n"/>
      <c r="W42" s="22">
        <f>IF($A42="","",IFERROR($J42/$H42,0))</f>
        <v/>
      </c>
    </row>
    <row r="43">
      <c r="A43" s="13" t="n"/>
      <c r="B43" s="52" t="n"/>
      <c r="C43" s="15" t="n"/>
      <c r="D43" s="15" t="n"/>
      <c r="E43" s="13" t="n"/>
      <c r="F43" s="13" t="n"/>
      <c r="G43" s="15" t="n"/>
      <c r="H43" s="53" t="n"/>
      <c r="I43" s="53" t="n"/>
      <c r="J43" s="53" t="n"/>
      <c r="K43" s="54" t="n"/>
      <c r="L43" s="58">
        <f>IF($A43="","",IFERROR($J43*$K43,0))</f>
        <v/>
      </c>
      <c r="M43" s="56" t="n"/>
      <c r="N43" s="58">
        <f>IF($A43="","",IFERROR($L43+$M43,0))</f>
        <v/>
      </c>
      <c r="O43" s="59">
        <f>IF($A43="","",IFERROR(VLOOKUP($F43,'TaxRates'!$A$4:$B$10,2,FALSE),""))</f>
        <v/>
      </c>
      <c r="P43" s="58">
        <f>IF($A43="","",IFERROR($N43*$O43,0))</f>
        <v/>
      </c>
      <c r="Q43" s="58">
        <f>IF($A43="","",IFERROR($N43+$P43,0))</f>
        <v/>
      </c>
      <c r="R43" s="56" t="n"/>
      <c r="S43" s="58">
        <f>IF($A43="","",IFERROR($Q43-$R43,0))</f>
        <v/>
      </c>
      <c r="T43" s="25">
        <f>IF($A43="","",IF($S43&lt;=0,"Under Budget","Over Budget"))</f>
        <v/>
      </c>
      <c r="U43" s="13" t="n"/>
      <c r="V43" s="15" t="n"/>
      <c r="W43" s="26">
        <f>IF($A43="","",IFERROR($J43/$H43,0))</f>
        <v/>
      </c>
    </row>
    <row r="44">
      <c r="A44" s="13" t="n"/>
      <c r="B44" s="52" t="n"/>
      <c r="C44" s="15" t="n"/>
      <c r="D44" s="15" t="n"/>
      <c r="E44" s="13" t="n"/>
      <c r="F44" s="13" t="n"/>
      <c r="G44" s="15" t="n"/>
      <c r="H44" s="53" t="n"/>
      <c r="I44" s="53" t="n"/>
      <c r="J44" s="53" t="n"/>
      <c r="K44" s="54" t="n"/>
      <c r="L44" s="55">
        <f>IF($A44="","",IFERROR($J44*$K44,0))</f>
        <v/>
      </c>
      <c r="M44" s="56" t="n"/>
      <c r="N44" s="55">
        <f>IF($A44="","",IFERROR($L44+$M44,0))</f>
        <v/>
      </c>
      <c r="O44" s="57">
        <f>IF($A44="","",IFERROR(VLOOKUP($F44,'TaxRates'!$A$4:$B$10,2,FALSE),""))</f>
        <v/>
      </c>
      <c r="P44" s="55">
        <f>IF($A44="","",IFERROR($N44*$O44,0))</f>
        <v/>
      </c>
      <c r="Q44" s="55">
        <f>IF($A44="","",IFERROR($N44+$P44,0))</f>
        <v/>
      </c>
      <c r="R44" s="56" t="n"/>
      <c r="S44" s="55">
        <f>IF($A44="","",IFERROR($Q44-$R44,0))</f>
        <v/>
      </c>
      <c r="T44" s="21">
        <f>IF($A44="","",IF($S44&lt;=0,"Under Budget","Over Budget"))</f>
        <v/>
      </c>
      <c r="U44" s="13" t="n"/>
      <c r="V44" s="15" t="n"/>
      <c r="W44" s="22">
        <f>IF($A44="","",IFERROR($J44/$H44,0))</f>
        <v/>
      </c>
    </row>
    <row r="45">
      <c r="A45" s="13" t="n"/>
      <c r="B45" s="52" t="n"/>
      <c r="C45" s="15" t="n"/>
      <c r="D45" s="15" t="n"/>
      <c r="E45" s="13" t="n"/>
      <c r="F45" s="13" t="n"/>
      <c r="G45" s="15" t="n"/>
      <c r="H45" s="53" t="n"/>
      <c r="I45" s="53" t="n"/>
      <c r="J45" s="53" t="n"/>
      <c r="K45" s="54" t="n"/>
      <c r="L45" s="58">
        <f>IF($A45="","",IFERROR($J45*$K45,0))</f>
        <v/>
      </c>
      <c r="M45" s="56" t="n"/>
      <c r="N45" s="58">
        <f>IF($A45="","",IFERROR($L45+$M45,0))</f>
        <v/>
      </c>
      <c r="O45" s="59">
        <f>IF($A45="","",IFERROR(VLOOKUP($F45,'TaxRates'!$A$4:$B$10,2,FALSE),""))</f>
        <v/>
      </c>
      <c r="P45" s="58">
        <f>IF($A45="","",IFERROR($N45*$O45,0))</f>
        <v/>
      </c>
      <c r="Q45" s="58">
        <f>IF($A45="","",IFERROR($N45+$P45,0))</f>
        <v/>
      </c>
      <c r="R45" s="56" t="n"/>
      <c r="S45" s="58">
        <f>IF($A45="","",IFERROR($Q45-$R45,0))</f>
        <v/>
      </c>
      <c r="T45" s="25">
        <f>IF($A45="","",IF($S45&lt;=0,"Under Budget","Over Budget"))</f>
        <v/>
      </c>
      <c r="U45" s="13" t="n"/>
      <c r="V45" s="15" t="n"/>
      <c r="W45" s="26">
        <f>IF($A45="","",IFERROR($J45/$H45,0))</f>
        <v/>
      </c>
    </row>
    <row r="46">
      <c r="A46" s="13" t="n"/>
      <c r="B46" s="52" t="n"/>
      <c r="C46" s="15" t="n"/>
      <c r="D46" s="15" t="n"/>
      <c r="E46" s="13" t="n"/>
      <c r="F46" s="13" t="n"/>
      <c r="G46" s="15" t="n"/>
      <c r="H46" s="53" t="n"/>
      <c r="I46" s="53" t="n"/>
      <c r="J46" s="53" t="n"/>
      <c r="K46" s="54" t="n"/>
      <c r="L46" s="55">
        <f>IF($A46="","",IFERROR($J46*$K46,0))</f>
        <v/>
      </c>
      <c r="M46" s="56" t="n"/>
      <c r="N46" s="55">
        <f>IF($A46="","",IFERROR($L46+$M46,0))</f>
        <v/>
      </c>
      <c r="O46" s="57">
        <f>IF($A46="","",IFERROR(VLOOKUP($F46,'TaxRates'!$A$4:$B$10,2,FALSE),""))</f>
        <v/>
      </c>
      <c r="P46" s="55">
        <f>IF($A46="","",IFERROR($N46*$O46,0))</f>
        <v/>
      </c>
      <c r="Q46" s="55">
        <f>IF($A46="","",IFERROR($N46+$P46,0))</f>
        <v/>
      </c>
      <c r="R46" s="56" t="n"/>
      <c r="S46" s="55">
        <f>IF($A46="","",IFERROR($Q46-$R46,0))</f>
        <v/>
      </c>
      <c r="T46" s="21">
        <f>IF($A46="","",IF($S46&lt;=0,"Under Budget","Over Budget"))</f>
        <v/>
      </c>
      <c r="U46" s="13" t="n"/>
      <c r="V46" s="15" t="n"/>
      <c r="W46" s="22">
        <f>IF($A46="","",IFERROR($J46/$H46,0))</f>
        <v/>
      </c>
    </row>
    <row r="47">
      <c r="A47" s="13" t="n"/>
      <c r="B47" s="52" t="n"/>
      <c r="C47" s="15" t="n"/>
      <c r="D47" s="15" t="n"/>
      <c r="E47" s="13" t="n"/>
      <c r="F47" s="13" t="n"/>
      <c r="G47" s="15" t="n"/>
      <c r="H47" s="53" t="n"/>
      <c r="I47" s="53" t="n"/>
      <c r="J47" s="53" t="n"/>
      <c r="K47" s="54" t="n"/>
      <c r="L47" s="58">
        <f>IF($A47="","",IFERROR($J47*$K47,0))</f>
        <v/>
      </c>
      <c r="M47" s="56" t="n"/>
      <c r="N47" s="58">
        <f>IF($A47="","",IFERROR($L47+$M47,0))</f>
        <v/>
      </c>
      <c r="O47" s="59">
        <f>IF($A47="","",IFERROR(VLOOKUP($F47,'TaxRates'!$A$4:$B$10,2,FALSE),""))</f>
        <v/>
      </c>
      <c r="P47" s="58">
        <f>IF($A47="","",IFERROR($N47*$O47,0))</f>
        <v/>
      </c>
      <c r="Q47" s="58">
        <f>IF($A47="","",IFERROR($N47+$P47,0))</f>
        <v/>
      </c>
      <c r="R47" s="56" t="n"/>
      <c r="S47" s="58">
        <f>IF($A47="","",IFERROR($Q47-$R47,0))</f>
        <v/>
      </c>
      <c r="T47" s="25">
        <f>IF($A47="","",IF($S47&lt;=0,"Under Budget","Over Budget"))</f>
        <v/>
      </c>
      <c r="U47" s="13" t="n"/>
      <c r="V47" s="15" t="n"/>
      <c r="W47" s="26">
        <f>IF($A47="","",IFERROR($J47/$H47,0))</f>
        <v/>
      </c>
    </row>
    <row r="48">
      <c r="A48" s="13" t="n"/>
      <c r="B48" s="52" t="n"/>
      <c r="C48" s="15" t="n"/>
      <c r="D48" s="15" t="n"/>
      <c r="E48" s="13" t="n"/>
      <c r="F48" s="13" t="n"/>
      <c r="G48" s="15" t="n"/>
      <c r="H48" s="53" t="n"/>
      <c r="I48" s="53" t="n"/>
      <c r="J48" s="53" t="n"/>
      <c r="K48" s="54" t="n"/>
      <c r="L48" s="55">
        <f>IF($A48="","",IFERROR($J48*$K48,0))</f>
        <v/>
      </c>
      <c r="M48" s="56" t="n"/>
      <c r="N48" s="55">
        <f>IF($A48="","",IFERROR($L48+$M48,0))</f>
        <v/>
      </c>
      <c r="O48" s="57">
        <f>IF($A48="","",IFERROR(VLOOKUP($F48,'TaxRates'!$A$4:$B$10,2,FALSE),""))</f>
        <v/>
      </c>
      <c r="P48" s="55">
        <f>IF($A48="","",IFERROR($N48*$O48,0))</f>
        <v/>
      </c>
      <c r="Q48" s="55">
        <f>IF($A48="","",IFERROR($N48+$P48,0))</f>
        <v/>
      </c>
      <c r="R48" s="56" t="n"/>
      <c r="S48" s="55">
        <f>IF($A48="","",IFERROR($Q48-$R48,0))</f>
        <v/>
      </c>
      <c r="T48" s="21">
        <f>IF($A48="","",IF($S48&lt;=0,"Under Budget","Over Budget"))</f>
        <v/>
      </c>
      <c r="U48" s="13" t="n"/>
      <c r="V48" s="15" t="n"/>
      <c r="W48" s="22">
        <f>IF($A48="","",IFERROR($J48/$H48,0))</f>
        <v/>
      </c>
    </row>
    <row r="49">
      <c r="A49" s="13" t="n"/>
      <c r="B49" s="52" t="n"/>
      <c r="C49" s="15" t="n"/>
      <c r="D49" s="15" t="n"/>
      <c r="E49" s="13" t="n"/>
      <c r="F49" s="13" t="n"/>
      <c r="G49" s="15" t="n"/>
      <c r="H49" s="53" t="n"/>
      <c r="I49" s="53" t="n"/>
      <c r="J49" s="53" t="n"/>
      <c r="K49" s="54" t="n"/>
      <c r="L49" s="58">
        <f>IF($A49="","",IFERROR($J49*$K49,0))</f>
        <v/>
      </c>
      <c r="M49" s="56" t="n"/>
      <c r="N49" s="58">
        <f>IF($A49="","",IFERROR($L49+$M49,0))</f>
        <v/>
      </c>
      <c r="O49" s="59">
        <f>IF($A49="","",IFERROR(VLOOKUP($F49,'TaxRates'!$A$4:$B$10,2,FALSE),""))</f>
        <v/>
      </c>
      <c r="P49" s="58">
        <f>IF($A49="","",IFERROR($N49*$O49,0))</f>
        <v/>
      </c>
      <c r="Q49" s="58">
        <f>IF($A49="","",IFERROR($N49+$P49,0))</f>
        <v/>
      </c>
      <c r="R49" s="56" t="n"/>
      <c r="S49" s="58">
        <f>IF($A49="","",IFERROR($Q49-$R49,0))</f>
        <v/>
      </c>
      <c r="T49" s="25">
        <f>IF($A49="","",IF($S49&lt;=0,"Under Budget","Over Budget"))</f>
        <v/>
      </c>
      <c r="U49" s="13" t="n"/>
      <c r="V49" s="15" t="n"/>
      <c r="W49" s="26">
        <f>IF($A49="","",IFERROR($J49/$H49,0))</f>
        <v/>
      </c>
    </row>
    <row r="50">
      <c r="A50" s="13" t="n"/>
      <c r="B50" s="52" t="n"/>
      <c r="C50" s="15" t="n"/>
      <c r="D50" s="15" t="n"/>
      <c r="E50" s="13" t="n"/>
      <c r="F50" s="13" t="n"/>
      <c r="G50" s="15" t="n"/>
      <c r="H50" s="53" t="n"/>
      <c r="I50" s="53" t="n"/>
      <c r="J50" s="53" t="n"/>
      <c r="K50" s="54" t="n"/>
      <c r="L50" s="55">
        <f>IF($A50="","",IFERROR($J50*$K50,0))</f>
        <v/>
      </c>
      <c r="M50" s="56" t="n"/>
      <c r="N50" s="55">
        <f>IF($A50="","",IFERROR($L50+$M50,0))</f>
        <v/>
      </c>
      <c r="O50" s="57">
        <f>IF($A50="","",IFERROR(VLOOKUP($F50,'TaxRates'!$A$4:$B$10,2,FALSE),""))</f>
        <v/>
      </c>
      <c r="P50" s="55">
        <f>IF($A50="","",IFERROR($N50*$O50,0))</f>
        <v/>
      </c>
      <c r="Q50" s="55">
        <f>IF($A50="","",IFERROR($N50+$P50,0))</f>
        <v/>
      </c>
      <c r="R50" s="56" t="n"/>
      <c r="S50" s="55">
        <f>IF($A50="","",IFERROR($Q50-$R50,0))</f>
        <v/>
      </c>
      <c r="T50" s="21">
        <f>IF($A50="","",IF($S50&lt;=0,"Under Budget","Over Budget"))</f>
        <v/>
      </c>
      <c r="U50" s="13" t="n"/>
      <c r="V50" s="15" t="n"/>
      <c r="W50" s="22">
        <f>IF($A50="","",IFERROR($J50/$H50,0))</f>
        <v/>
      </c>
    </row>
    <row r="51">
      <c r="A51" s="13" t="n"/>
      <c r="B51" s="52" t="n"/>
      <c r="C51" s="15" t="n"/>
      <c r="D51" s="15" t="n"/>
      <c r="E51" s="13" t="n"/>
      <c r="F51" s="13" t="n"/>
      <c r="G51" s="15" t="n"/>
      <c r="H51" s="53" t="n"/>
      <c r="I51" s="53" t="n"/>
      <c r="J51" s="53" t="n"/>
      <c r="K51" s="54" t="n"/>
      <c r="L51" s="58">
        <f>IF($A51="","",IFERROR($J51*$K51,0))</f>
        <v/>
      </c>
      <c r="M51" s="56" t="n"/>
      <c r="N51" s="58">
        <f>IF($A51="","",IFERROR($L51+$M51,0))</f>
        <v/>
      </c>
      <c r="O51" s="59">
        <f>IF($A51="","",IFERROR(VLOOKUP($F51,'TaxRates'!$A$4:$B$10,2,FALSE),""))</f>
        <v/>
      </c>
      <c r="P51" s="58">
        <f>IF($A51="","",IFERROR($N51*$O51,0))</f>
        <v/>
      </c>
      <c r="Q51" s="58">
        <f>IF($A51="","",IFERROR($N51+$P51,0))</f>
        <v/>
      </c>
      <c r="R51" s="56" t="n"/>
      <c r="S51" s="58">
        <f>IF($A51="","",IFERROR($Q51-$R51,0))</f>
        <v/>
      </c>
      <c r="T51" s="25">
        <f>IF($A51="","",IF($S51&lt;=0,"Under Budget","Over Budget"))</f>
        <v/>
      </c>
      <c r="U51" s="13" t="n"/>
      <c r="V51" s="15" t="n"/>
      <c r="W51" s="26">
        <f>IF($A51="","",IFERROR($J51/$H51,0))</f>
        <v/>
      </c>
    </row>
    <row r="52">
      <c r="A52" s="13" t="n"/>
      <c r="B52" s="52" t="n"/>
      <c r="C52" s="15" t="n"/>
      <c r="D52" s="15" t="n"/>
      <c r="E52" s="13" t="n"/>
      <c r="F52" s="13" t="n"/>
      <c r="G52" s="15" t="n"/>
      <c r="H52" s="53" t="n"/>
      <c r="I52" s="53" t="n"/>
      <c r="J52" s="53" t="n"/>
      <c r="K52" s="54" t="n"/>
      <c r="L52" s="55">
        <f>IF($A52="","",IFERROR($J52*$K52,0))</f>
        <v/>
      </c>
      <c r="M52" s="56" t="n"/>
      <c r="N52" s="55">
        <f>IF($A52="","",IFERROR($L52+$M52,0))</f>
        <v/>
      </c>
      <c r="O52" s="57">
        <f>IF($A52="","",IFERROR(VLOOKUP($F52,'TaxRates'!$A$4:$B$10,2,FALSE),""))</f>
        <v/>
      </c>
      <c r="P52" s="55">
        <f>IF($A52="","",IFERROR($N52*$O52,0))</f>
        <v/>
      </c>
      <c r="Q52" s="55">
        <f>IF($A52="","",IFERROR($N52+$P52,0))</f>
        <v/>
      </c>
      <c r="R52" s="56" t="n"/>
      <c r="S52" s="55">
        <f>IF($A52="","",IFERROR($Q52-$R52,0))</f>
        <v/>
      </c>
      <c r="T52" s="21">
        <f>IF($A52="","",IF($S52&lt;=0,"Under Budget","Over Budget"))</f>
        <v/>
      </c>
      <c r="U52" s="13" t="n"/>
      <c r="V52" s="15" t="n"/>
      <c r="W52" s="22">
        <f>IF($A52="","",IFERROR($J52/$H52,0))</f>
        <v/>
      </c>
    </row>
    <row r="53">
      <c r="A53" s="13" t="n"/>
      <c r="B53" s="52" t="n"/>
      <c r="C53" s="15" t="n"/>
      <c r="D53" s="15" t="n"/>
      <c r="E53" s="13" t="n"/>
      <c r="F53" s="13" t="n"/>
      <c r="G53" s="15" t="n"/>
      <c r="H53" s="53" t="n"/>
      <c r="I53" s="53" t="n"/>
      <c r="J53" s="53" t="n"/>
      <c r="K53" s="54" t="n"/>
      <c r="L53" s="58">
        <f>IF($A53="","",IFERROR($J53*$K53,0))</f>
        <v/>
      </c>
      <c r="M53" s="56" t="n"/>
      <c r="N53" s="58">
        <f>IF($A53="","",IFERROR($L53+$M53,0))</f>
        <v/>
      </c>
      <c r="O53" s="59">
        <f>IF($A53="","",IFERROR(VLOOKUP($F53,'TaxRates'!$A$4:$B$10,2,FALSE),""))</f>
        <v/>
      </c>
      <c r="P53" s="58">
        <f>IF($A53="","",IFERROR($N53*$O53,0))</f>
        <v/>
      </c>
      <c r="Q53" s="58">
        <f>IF($A53="","",IFERROR($N53+$P53,0))</f>
        <v/>
      </c>
      <c r="R53" s="56" t="n"/>
      <c r="S53" s="58">
        <f>IF($A53="","",IFERROR($Q53-$R53,0))</f>
        <v/>
      </c>
      <c r="T53" s="25">
        <f>IF($A53="","",IF($S53&lt;=0,"Under Budget","Over Budget"))</f>
        <v/>
      </c>
      <c r="U53" s="13" t="n"/>
      <c r="V53" s="15" t="n"/>
      <c r="W53" s="26">
        <f>IF($A53="","",IFERROR($J53/$H53,0))</f>
        <v/>
      </c>
    </row>
    <row r="54">
      <c r="A54" s="13" t="n"/>
      <c r="B54" s="52" t="n"/>
      <c r="C54" s="15" t="n"/>
      <c r="D54" s="15" t="n"/>
      <c r="E54" s="13" t="n"/>
      <c r="F54" s="13" t="n"/>
      <c r="G54" s="15" t="n"/>
      <c r="H54" s="53" t="n"/>
      <c r="I54" s="53" t="n"/>
      <c r="J54" s="53" t="n"/>
      <c r="K54" s="54" t="n"/>
      <c r="L54" s="55">
        <f>IF($A54="","",IFERROR($J54*$K54,0))</f>
        <v/>
      </c>
      <c r="M54" s="56" t="n"/>
      <c r="N54" s="55">
        <f>IF($A54="","",IFERROR($L54+$M54,0))</f>
        <v/>
      </c>
      <c r="O54" s="57">
        <f>IF($A54="","",IFERROR(VLOOKUP($F54,'TaxRates'!$A$4:$B$10,2,FALSE),""))</f>
        <v/>
      </c>
      <c r="P54" s="55">
        <f>IF($A54="","",IFERROR($N54*$O54,0))</f>
        <v/>
      </c>
      <c r="Q54" s="55">
        <f>IF($A54="","",IFERROR($N54+$P54,0))</f>
        <v/>
      </c>
      <c r="R54" s="56" t="n"/>
      <c r="S54" s="55">
        <f>IF($A54="","",IFERROR($Q54-$R54,0))</f>
        <v/>
      </c>
      <c r="T54" s="21">
        <f>IF($A54="","",IF($S54&lt;=0,"Under Budget","Over Budget"))</f>
        <v/>
      </c>
      <c r="U54" s="13" t="n"/>
      <c r="V54" s="15" t="n"/>
      <c r="W54" s="22">
        <f>IF($A54="","",IFERROR($J54/$H54,0))</f>
        <v/>
      </c>
    </row>
    <row r="55">
      <c r="A55" s="13" t="n"/>
      <c r="B55" s="52" t="n"/>
      <c r="C55" s="15" t="n"/>
      <c r="D55" s="15" t="n"/>
      <c r="E55" s="13" t="n"/>
      <c r="F55" s="13" t="n"/>
      <c r="G55" s="15" t="n"/>
      <c r="H55" s="53" t="n"/>
      <c r="I55" s="53" t="n"/>
      <c r="J55" s="53" t="n"/>
      <c r="K55" s="54" t="n"/>
      <c r="L55" s="58">
        <f>IF($A55="","",IFERROR($J55*$K55,0))</f>
        <v/>
      </c>
      <c r="M55" s="56" t="n"/>
      <c r="N55" s="58">
        <f>IF($A55="","",IFERROR($L55+$M55,0))</f>
        <v/>
      </c>
      <c r="O55" s="59">
        <f>IF($A55="","",IFERROR(VLOOKUP($F55,'TaxRates'!$A$4:$B$10,2,FALSE),""))</f>
        <v/>
      </c>
      <c r="P55" s="58">
        <f>IF($A55="","",IFERROR($N55*$O55,0))</f>
        <v/>
      </c>
      <c r="Q55" s="58">
        <f>IF($A55="","",IFERROR($N55+$P55,0))</f>
        <v/>
      </c>
      <c r="R55" s="56" t="n"/>
      <c r="S55" s="58">
        <f>IF($A55="","",IFERROR($Q55-$R55,0))</f>
        <v/>
      </c>
      <c r="T55" s="25">
        <f>IF($A55="","",IF($S55&lt;=0,"Under Budget","Over Budget"))</f>
        <v/>
      </c>
      <c r="U55" s="13" t="n"/>
      <c r="V55" s="15" t="n"/>
      <c r="W55" s="26">
        <f>IF($A55="","",IFERROR($J55/$H55,0))</f>
        <v/>
      </c>
    </row>
    <row r="56">
      <c r="A56" s="13" t="n"/>
      <c r="B56" s="52" t="n"/>
      <c r="C56" s="15" t="n"/>
      <c r="D56" s="15" t="n"/>
      <c r="E56" s="13" t="n"/>
      <c r="F56" s="13" t="n"/>
      <c r="G56" s="15" t="n"/>
      <c r="H56" s="53" t="n"/>
      <c r="I56" s="53" t="n"/>
      <c r="J56" s="53" t="n"/>
      <c r="K56" s="54" t="n"/>
      <c r="L56" s="55">
        <f>IF($A56="","",IFERROR($J56*$K56,0))</f>
        <v/>
      </c>
      <c r="M56" s="56" t="n"/>
      <c r="N56" s="55">
        <f>IF($A56="","",IFERROR($L56+$M56,0))</f>
        <v/>
      </c>
      <c r="O56" s="57">
        <f>IF($A56="","",IFERROR(VLOOKUP($F56,'TaxRates'!$A$4:$B$10,2,FALSE),""))</f>
        <v/>
      </c>
      <c r="P56" s="55">
        <f>IF($A56="","",IFERROR($N56*$O56,0))</f>
        <v/>
      </c>
      <c r="Q56" s="55">
        <f>IF($A56="","",IFERROR($N56+$P56,0))</f>
        <v/>
      </c>
      <c r="R56" s="56" t="n"/>
      <c r="S56" s="55">
        <f>IF($A56="","",IFERROR($Q56-$R56,0))</f>
        <v/>
      </c>
      <c r="T56" s="21">
        <f>IF($A56="","",IF($S56&lt;=0,"Under Budget","Over Budget"))</f>
        <v/>
      </c>
      <c r="U56" s="13" t="n"/>
      <c r="V56" s="15" t="n"/>
      <c r="W56" s="22">
        <f>IF($A56="","",IFERROR($J56/$H56,0))</f>
        <v/>
      </c>
    </row>
    <row r="57">
      <c r="A57" s="13" t="n"/>
      <c r="B57" s="52" t="n"/>
      <c r="C57" s="15" t="n"/>
      <c r="D57" s="15" t="n"/>
      <c r="E57" s="13" t="n"/>
      <c r="F57" s="13" t="n"/>
      <c r="G57" s="15" t="n"/>
      <c r="H57" s="53" t="n"/>
      <c r="I57" s="53" t="n"/>
      <c r="J57" s="53" t="n"/>
      <c r="K57" s="54" t="n"/>
      <c r="L57" s="58">
        <f>IF($A57="","",IFERROR($J57*$K57,0))</f>
        <v/>
      </c>
      <c r="M57" s="56" t="n"/>
      <c r="N57" s="58">
        <f>IF($A57="","",IFERROR($L57+$M57,0))</f>
        <v/>
      </c>
      <c r="O57" s="59">
        <f>IF($A57="","",IFERROR(VLOOKUP($F57,'TaxRates'!$A$4:$B$10,2,FALSE),""))</f>
        <v/>
      </c>
      <c r="P57" s="58">
        <f>IF($A57="","",IFERROR($N57*$O57,0))</f>
        <v/>
      </c>
      <c r="Q57" s="58">
        <f>IF($A57="","",IFERROR($N57+$P57,0))</f>
        <v/>
      </c>
      <c r="R57" s="56" t="n"/>
      <c r="S57" s="58">
        <f>IF($A57="","",IFERROR($Q57-$R57,0))</f>
        <v/>
      </c>
      <c r="T57" s="25">
        <f>IF($A57="","",IF($S57&lt;=0,"Under Budget","Over Budget"))</f>
        <v/>
      </c>
      <c r="U57" s="13" t="n"/>
      <c r="V57" s="15" t="n"/>
      <c r="W57" s="26">
        <f>IF($A57="","",IFERROR($J57/$H57,0))</f>
        <v/>
      </c>
    </row>
    <row r="58">
      <c r="A58" s="13" t="n"/>
      <c r="B58" s="52" t="n"/>
      <c r="C58" s="15" t="n"/>
      <c r="D58" s="15" t="n"/>
      <c r="E58" s="13" t="n"/>
      <c r="F58" s="13" t="n"/>
      <c r="G58" s="15" t="n"/>
      <c r="H58" s="53" t="n"/>
      <c r="I58" s="53" t="n"/>
      <c r="J58" s="53" t="n"/>
      <c r="K58" s="54" t="n"/>
      <c r="L58" s="55">
        <f>IF($A58="","",IFERROR($J58*$K58,0))</f>
        <v/>
      </c>
      <c r="M58" s="56" t="n"/>
      <c r="N58" s="55">
        <f>IF($A58="","",IFERROR($L58+$M58,0))</f>
        <v/>
      </c>
      <c r="O58" s="57">
        <f>IF($A58="","",IFERROR(VLOOKUP($F58,'TaxRates'!$A$4:$B$10,2,FALSE),""))</f>
        <v/>
      </c>
      <c r="P58" s="55">
        <f>IF($A58="","",IFERROR($N58*$O58,0))</f>
        <v/>
      </c>
      <c r="Q58" s="55">
        <f>IF($A58="","",IFERROR($N58+$P58,0))</f>
        <v/>
      </c>
      <c r="R58" s="56" t="n"/>
      <c r="S58" s="55">
        <f>IF($A58="","",IFERROR($Q58-$R58,0))</f>
        <v/>
      </c>
      <c r="T58" s="21">
        <f>IF($A58="","",IF($S58&lt;=0,"Under Budget","Over Budget"))</f>
        <v/>
      </c>
      <c r="U58" s="13" t="n"/>
      <c r="V58" s="15" t="n"/>
      <c r="W58" s="22">
        <f>IF($A58="","",IFERROR($J58/$H58,0))</f>
        <v/>
      </c>
    </row>
    <row r="59">
      <c r="A59" s="13" t="n"/>
      <c r="B59" s="52" t="n"/>
      <c r="C59" s="15" t="n"/>
      <c r="D59" s="15" t="n"/>
      <c r="E59" s="13" t="n"/>
      <c r="F59" s="13" t="n"/>
      <c r="G59" s="15" t="n"/>
      <c r="H59" s="53" t="n"/>
      <c r="I59" s="53" t="n"/>
      <c r="J59" s="53" t="n"/>
      <c r="K59" s="54" t="n"/>
      <c r="L59" s="58">
        <f>IF($A59="","",IFERROR($J59*$K59,0))</f>
        <v/>
      </c>
      <c r="M59" s="56" t="n"/>
      <c r="N59" s="58">
        <f>IF($A59="","",IFERROR($L59+$M59,0))</f>
        <v/>
      </c>
      <c r="O59" s="59">
        <f>IF($A59="","",IFERROR(VLOOKUP($F59,'TaxRates'!$A$4:$B$10,2,FALSE),""))</f>
        <v/>
      </c>
      <c r="P59" s="58">
        <f>IF($A59="","",IFERROR($N59*$O59,0))</f>
        <v/>
      </c>
      <c r="Q59" s="58">
        <f>IF($A59="","",IFERROR($N59+$P59,0))</f>
        <v/>
      </c>
      <c r="R59" s="56" t="n"/>
      <c r="S59" s="58">
        <f>IF($A59="","",IFERROR($Q59-$R59,0))</f>
        <v/>
      </c>
      <c r="T59" s="25">
        <f>IF($A59="","",IF($S59&lt;=0,"Under Budget","Over Budget"))</f>
        <v/>
      </c>
      <c r="U59" s="13" t="n"/>
      <c r="V59" s="15" t="n"/>
      <c r="W59" s="26">
        <f>IF($A59="","",IFERROR($J59/$H59,0))</f>
        <v/>
      </c>
    </row>
    <row r="60">
      <c r="A60" s="13" t="n"/>
      <c r="B60" s="52" t="n"/>
      <c r="C60" s="15" t="n"/>
      <c r="D60" s="15" t="n"/>
      <c r="E60" s="13" t="n"/>
      <c r="F60" s="13" t="n"/>
      <c r="G60" s="15" t="n"/>
      <c r="H60" s="53" t="n"/>
      <c r="I60" s="53" t="n"/>
      <c r="J60" s="53" t="n"/>
      <c r="K60" s="54" t="n"/>
      <c r="L60" s="55">
        <f>IF($A60="","",IFERROR($J60*$K60,0))</f>
        <v/>
      </c>
      <c r="M60" s="56" t="n"/>
      <c r="N60" s="55">
        <f>IF($A60="","",IFERROR($L60+$M60,0))</f>
        <v/>
      </c>
      <c r="O60" s="57">
        <f>IF($A60="","",IFERROR(VLOOKUP($F60,'TaxRates'!$A$4:$B$10,2,FALSE),""))</f>
        <v/>
      </c>
      <c r="P60" s="55">
        <f>IF($A60="","",IFERROR($N60*$O60,0))</f>
        <v/>
      </c>
      <c r="Q60" s="55">
        <f>IF($A60="","",IFERROR($N60+$P60,0))</f>
        <v/>
      </c>
      <c r="R60" s="56" t="n"/>
      <c r="S60" s="55">
        <f>IF($A60="","",IFERROR($Q60-$R60,0))</f>
        <v/>
      </c>
      <c r="T60" s="21">
        <f>IF($A60="","",IF($S60&lt;=0,"Under Budget","Over Budget"))</f>
        <v/>
      </c>
      <c r="U60" s="13" t="n"/>
      <c r="V60" s="15" t="n"/>
      <c r="W60" s="22">
        <f>IF($A60="","",IFERROR($J60/$H60,0))</f>
        <v/>
      </c>
    </row>
    <row r="61">
      <c r="A61" s="13" t="n"/>
      <c r="B61" s="52" t="n"/>
      <c r="C61" s="15" t="n"/>
      <c r="D61" s="15" t="n"/>
      <c r="E61" s="13" t="n"/>
      <c r="F61" s="13" t="n"/>
      <c r="G61" s="15" t="n"/>
      <c r="H61" s="53" t="n"/>
      <c r="I61" s="53" t="n"/>
      <c r="J61" s="53" t="n"/>
      <c r="K61" s="54" t="n"/>
      <c r="L61" s="58">
        <f>IF($A61="","",IFERROR($J61*$K61,0))</f>
        <v/>
      </c>
      <c r="M61" s="56" t="n"/>
      <c r="N61" s="58">
        <f>IF($A61="","",IFERROR($L61+$M61,0))</f>
        <v/>
      </c>
      <c r="O61" s="59">
        <f>IF($A61="","",IFERROR(VLOOKUP($F61,'TaxRates'!$A$4:$B$10,2,FALSE),""))</f>
        <v/>
      </c>
      <c r="P61" s="58">
        <f>IF($A61="","",IFERROR($N61*$O61,0))</f>
        <v/>
      </c>
      <c r="Q61" s="58">
        <f>IF($A61="","",IFERROR($N61+$P61,0))</f>
        <v/>
      </c>
      <c r="R61" s="56" t="n"/>
      <c r="S61" s="58">
        <f>IF($A61="","",IFERROR($Q61-$R61,0))</f>
        <v/>
      </c>
      <c r="T61" s="25">
        <f>IF($A61="","",IF($S61&lt;=0,"Under Budget","Over Budget"))</f>
        <v/>
      </c>
      <c r="U61" s="13" t="n"/>
      <c r="V61" s="15" t="n"/>
      <c r="W61" s="26">
        <f>IF($A61="","",IFERROR($J61/$H61,0))</f>
        <v/>
      </c>
    </row>
    <row r="62">
      <c r="A62" s="13" t="n"/>
      <c r="B62" s="52" t="n"/>
      <c r="C62" s="15" t="n"/>
      <c r="D62" s="15" t="n"/>
      <c r="E62" s="13" t="n"/>
      <c r="F62" s="13" t="n"/>
      <c r="G62" s="15" t="n"/>
      <c r="H62" s="53" t="n"/>
      <c r="I62" s="53" t="n"/>
      <c r="J62" s="53" t="n"/>
      <c r="K62" s="54" t="n"/>
      <c r="L62" s="55">
        <f>IF($A62="","",IFERROR($J62*$K62,0))</f>
        <v/>
      </c>
      <c r="M62" s="56" t="n"/>
      <c r="N62" s="55">
        <f>IF($A62="","",IFERROR($L62+$M62,0))</f>
        <v/>
      </c>
      <c r="O62" s="57">
        <f>IF($A62="","",IFERROR(VLOOKUP($F62,'TaxRates'!$A$4:$B$10,2,FALSE),""))</f>
        <v/>
      </c>
      <c r="P62" s="55">
        <f>IF($A62="","",IFERROR($N62*$O62,0))</f>
        <v/>
      </c>
      <c r="Q62" s="55">
        <f>IF($A62="","",IFERROR($N62+$P62,0))</f>
        <v/>
      </c>
      <c r="R62" s="56" t="n"/>
      <c r="S62" s="55">
        <f>IF($A62="","",IFERROR($Q62-$R62,0))</f>
        <v/>
      </c>
      <c r="T62" s="21">
        <f>IF($A62="","",IF($S62&lt;=0,"Under Budget","Over Budget"))</f>
        <v/>
      </c>
      <c r="U62" s="13" t="n"/>
      <c r="V62" s="15" t="n"/>
      <c r="W62" s="22">
        <f>IF($A62="","",IFERROR($J62/$H62,0))</f>
        <v/>
      </c>
    </row>
    <row r="63">
      <c r="A63" s="13" t="n"/>
      <c r="B63" s="52" t="n"/>
      <c r="C63" s="15" t="n"/>
      <c r="D63" s="15" t="n"/>
      <c r="E63" s="13" t="n"/>
      <c r="F63" s="13" t="n"/>
      <c r="G63" s="15" t="n"/>
      <c r="H63" s="53" t="n"/>
      <c r="I63" s="53" t="n"/>
      <c r="J63" s="53" t="n"/>
      <c r="K63" s="54" t="n"/>
      <c r="L63" s="58">
        <f>IF($A63="","",IFERROR($J63*$K63,0))</f>
        <v/>
      </c>
      <c r="M63" s="56" t="n"/>
      <c r="N63" s="58">
        <f>IF($A63="","",IFERROR($L63+$M63,0))</f>
        <v/>
      </c>
      <c r="O63" s="59">
        <f>IF($A63="","",IFERROR(VLOOKUP($F63,'TaxRates'!$A$4:$B$10,2,FALSE),""))</f>
        <v/>
      </c>
      <c r="P63" s="58">
        <f>IF($A63="","",IFERROR($N63*$O63,0))</f>
        <v/>
      </c>
      <c r="Q63" s="58">
        <f>IF($A63="","",IFERROR($N63+$P63,0))</f>
        <v/>
      </c>
      <c r="R63" s="56" t="n"/>
      <c r="S63" s="58">
        <f>IF($A63="","",IFERROR($Q63-$R63,0))</f>
        <v/>
      </c>
      <c r="T63" s="25">
        <f>IF($A63="","",IF($S63&lt;=0,"Under Budget","Over Budget"))</f>
        <v/>
      </c>
      <c r="U63" s="13" t="n"/>
      <c r="V63" s="15" t="n"/>
      <c r="W63" s="26">
        <f>IF($A63="","",IFERROR($J63/$H63,0))</f>
        <v/>
      </c>
    </row>
    <row r="64">
      <c r="A64" s="13" t="n"/>
      <c r="B64" s="52" t="n"/>
      <c r="C64" s="15" t="n"/>
      <c r="D64" s="15" t="n"/>
      <c r="E64" s="13" t="n"/>
      <c r="F64" s="13" t="n"/>
      <c r="G64" s="15" t="n"/>
      <c r="H64" s="53" t="n"/>
      <c r="I64" s="53" t="n"/>
      <c r="J64" s="53" t="n"/>
      <c r="K64" s="54" t="n"/>
      <c r="L64" s="55">
        <f>IF($A64="","",IFERROR($J64*$K64,0))</f>
        <v/>
      </c>
      <c r="M64" s="56" t="n"/>
      <c r="N64" s="55">
        <f>IF($A64="","",IFERROR($L64+$M64,0))</f>
        <v/>
      </c>
      <c r="O64" s="57">
        <f>IF($A64="","",IFERROR(VLOOKUP($F64,'TaxRates'!$A$4:$B$10,2,FALSE),""))</f>
        <v/>
      </c>
      <c r="P64" s="55">
        <f>IF($A64="","",IFERROR($N64*$O64,0))</f>
        <v/>
      </c>
      <c r="Q64" s="55">
        <f>IF($A64="","",IFERROR($N64+$P64,0))</f>
        <v/>
      </c>
      <c r="R64" s="56" t="n"/>
      <c r="S64" s="55">
        <f>IF($A64="","",IFERROR($Q64-$R64,0))</f>
        <v/>
      </c>
      <c r="T64" s="21">
        <f>IF($A64="","",IF($S64&lt;=0,"Under Budget","Over Budget"))</f>
        <v/>
      </c>
      <c r="U64" s="13" t="n"/>
      <c r="V64" s="15" t="n"/>
      <c r="W64" s="22">
        <f>IF($A64="","",IFERROR($J64/$H64,0))</f>
        <v/>
      </c>
    </row>
    <row r="65">
      <c r="A65" s="13" t="n"/>
      <c r="B65" s="52" t="n"/>
      <c r="C65" s="15" t="n"/>
      <c r="D65" s="15" t="n"/>
      <c r="E65" s="13" t="n"/>
      <c r="F65" s="13" t="n"/>
      <c r="G65" s="15" t="n"/>
      <c r="H65" s="53" t="n"/>
      <c r="I65" s="53" t="n"/>
      <c r="J65" s="53" t="n"/>
      <c r="K65" s="54" t="n"/>
      <c r="L65" s="58">
        <f>IF($A65="","",IFERROR($J65*$K65,0))</f>
        <v/>
      </c>
      <c r="M65" s="56" t="n"/>
      <c r="N65" s="58">
        <f>IF($A65="","",IFERROR($L65+$M65,0))</f>
        <v/>
      </c>
      <c r="O65" s="59">
        <f>IF($A65="","",IFERROR(VLOOKUP($F65,'TaxRates'!$A$4:$B$10,2,FALSE),""))</f>
        <v/>
      </c>
      <c r="P65" s="58">
        <f>IF($A65="","",IFERROR($N65*$O65,0))</f>
        <v/>
      </c>
      <c r="Q65" s="58">
        <f>IF($A65="","",IFERROR($N65+$P65,0))</f>
        <v/>
      </c>
      <c r="R65" s="56" t="n"/>
      <c r="S65" s="58">
        <f>IF($A65="","",IFERROR($Q65-$R65,0))</f>
        <v/>
      </c>
      <c r="T65" s="25">
        <f>IF($A65="","",IF($S65&lt;=0,"Under Budget","Over Budget"))</f>
        <v/>
      </c>
      <c r="U65" s="13" t="n"/>
      <c r="V65" s="15" t="n"/>
      <c r="W65" s="26">
        <f>IF($A65="","",IFERROR($J65/$H65,0))</f>
        <v/>
      </c>
    </row>
    <row r="66">
      <c r="A66" s="13" t="n"/>
      <c r="B66" s="52" t="n"/>
      <c r="C66" s="15" t="n"/>
      <c r="D66" s="15" t="n"/>
      <c r="E66" s="13" t="n"/>
      <c r="F66" s="13" t="n"/>
      <c r="G66" s="15" t="n"/>
      <c r="H66" s="53" t="n"/>
      <c r="I66" s="53" t="n"/>
      <c r="J66" s="53" t="n"/>
      <c r="K66" s="54" t="n"/>
      <c r="L66" s="55">
        <f>IF($A66="","",IFERROR($J66*$K66,0))</f>
        <v/>
      </c>
      <c r="M66" s="56" t="n"/>
      <c r="N66" s="55">
        <f>IF($A66="","",IFERROR($L66+$M66,0))</f>
        <v/>
      </c>
      <c r="O66" s="57">
        <f>IF($A66="","",IFERROR(VLOOKUP($F66,'TaxRates'!$A$4:$B$10,2,FALSE),""))</f>
        <v/>
      </c>
      <c r="P66" s="55">
        <f>IF($A66="","",IFERROR($N66*$O66,0))</f>
        <v/>
      </c>
      <c r="Q66" s="55">
        <f>IF($A66="","",IFERROR($N66+$P66,0))</f>
        <v/>
      </c>
      <c r="R66" s="56" t="n"/>
      <c r="S66" s="55">
        <f>IF($A66="","",IFERROR($Q66-$R66,0))</f>
        <v/>
      </c>
      <c r="T66" s="21">
        <f>IF($A66="","",IF($S66&lt;=0,"Under Budget","Over Budget"))</f>
        <v/>
      </c>
      <c r="U66" s="13" t="n"/>
      <c r="V66" s="15" t="n"/>
      <c r="W66" s="22">
        <f>IF($A66="","",IFERROR($J66/$H66,0))</f>
        <v/>
      </c>
    </row>
    <row r="67">
      <c r="A67" s="13" t="n"/>
      <c r="B67" s="52" t="n"/>
      <c r="C67" s="15" t="n"/>
      <c r="D67" s="15" t="n"/>
      <c r="E67" s="13" t="n"/>
      <c r="F67" s="13" t="n"/>
      <c r="G67" s="15" t="n"/>
      <c r="H67" s="53" t="n"/>
      <c r="I67" s="53" t="n"/>
      <c r="J67" s="53" t="n"/>
      <c r="K67" s="54" t="n"/>
      <c r="L67" s="58">
        <f>IF($A67="","",IFERROR($J67*$K67,0))</f>
        <v/>
      </c>
      <c r="M67" s="56" t="n"/>
      <c r="N67" s="58">
        <f>IF($A67="","",IFERROR($L67+$M67,0))</f>
        <v/>
      </c>
      <c r="O67" s="59">
        <f>IF($A67="","",IFERROR(VLOOKUP($F67,'TaxRates'!$A$4:$B$10,2,FALSE),""))</f>
        <v/>
      </c>
      <c r="P67" s="58">
        <f>IF($A67="","",IFERROR($N67*$O67,0))</f>
        <v/>
      </c>
      <c r="Q67" s="58">
        <f>IF($A67="","",IFERROR($N67+$P67,0))</f>
        <v/>
      </c>
      <c r="R67" s="56" t="n"/>
      <c r="S67" s="58">
        <f>IF($A67="","",IFERROR($Q67-$R67,0))</f>
        <v/>
      </c>
      <c r="T67" s="25">
        <f>IF($A67="","",IF($S67&lt;=0,"Under Budget","Over Budget"))</f>
        <v/>
      </c>
      <c r="U67" s="13" t="n"/>
      <c r="V67" s="15" t="n"/>
      <c r="W67" s="26">
        <f>IF($A67="","",IFERROR($J67/$H67,0))</f>
        <v/>
      </c>
    </row>
    <row r="68">
      <c r="A68" s="13" t="n"/>
      <c r="B68" s="52" t="n"/>
      <c r="C68" s="15" t="n"/>
      <c r="D68" s="15" t="n"/>
      <c r="E68" s="13" t="n"/>
      <c r="F68" s="13" t="n"/>
      <c r="G68" s="15" t="n"/>
      <c r="H68" s="53" t="n"/>
      <c r="I68" s="53" t="n"/>
      <c r="J68" s="53" t="n"/>
      <c r="K68" s="54" t="n"/>
      <c r="L68" s="55">
        <f>IF($A68="","",IFERROR($J68*$K68,0))</f>
        <v/>
      </c>
      <c r="M68" s="56" t="n"/>
      <c r="N68" s="55">
        <f>IF($A68="","",IFERROR($L68+$M68,0))</f>
        <v/>
      </c>
      <c r="O68" s="57">
        <f>IF($A68="","",IFERROR(VLOOKUP($F68,'TaxRates'!$A$4:$B$10,2,FALSE),""))</f>
        <v/>
      </c>
      <c r="P68" s="55">
        <f>IF($A68="","",IFERROR($N68*$O68,0))</f>
        <v/>
      </c>
      <c r="Q68" s="55">
        <f>IF($A68="","",IFERROR($N68+$P68,0))</f>
        <v/>
      </c>
      <c r="R68" s="56" t="n"/>
      <c r="S68" s="55">
        <f>IF($A68="","",IFERROR($Q68-$R68,0))</f>
        <v/>
      </c>
      <c r="T68" s="21">
        <f>IF($A68="","",IF($S68&lt;=0,"Under Budget","Over Budget"))</f>
        <v/>
      </c>
      <c r="U68" s="13" t="n"/>
      <c r="V68" s="15" t="n"/>
      <c r="W68" s="22">
        <f>IF($A68="","",IFERROR($J68/$H68,0))</f>
        <v/>
      </c>
    </row>
    <row r="69">
      <c r="A69" s="13" t="n"/>
      <c r="B69" s="52" t="n"/>
      <c r="C69" s="15" t="n"/>
      <c r="D69" s="15" t="n"/>
      <c r="E69" s="13" t="n"/>
      <c r="F69" s="13" t="n"/>
      <c r="G69" s="15" t="n"/>
      <c r="H69" s="53" t="n"/>
      <c r="I69" s="53" t="n"/>
      <c r="J69" s="53" t="n"/>
      <c r="K69" s="54" t="n"/>
      <c r="L69" s="58">
        <f>IF($A69="","",IFERROR($J69*$K69,0))</f>
        <v/>
      </c>
      <c r="M69" s="56" t="n"/>
      <c r="N69" s="58">
        <f>IF($A69="","",IFERROR($L69+$M69,0))</f>
        <v/>
      </c>
      <c r="O69" s="59">
        <f>IF($A69="","",IFERROR(VLOOKUP($F69,'TaxRates'!$A$4:$B$10,2,FALSE),""))</f>
        <v/>
      </c>
      <c r="P69" s="58">
        <f>IF($A69="","",IFERROR($N69*$O69,0))</f>
        <v/>
      </c>
      <c r="Q69" s="58">
        <f>IF($A69="","",IFERROR($N69+$P69,0))</f>
        <v/>
      </c>
      <c r="R69" s="56" t="n"/>
      <c r="S69" s="58">
        <f>IF($A69="","",IFERROR($Q69-$R69,0))</f>
        <v/>
      </c>
      <c r="T69" s="25">
        <f>IF($A69="","",IF($S69&lt;=0,"Under Budget","Over Budget"))</f>
        <v/>
      </c>
      <c r="U69" s="13" t="n"/>
      <c r="V69" s="15" t="n"/>
      <c r="W69" s="26">
        <f>IF($A69="","",IFERROR($J69/$H69,0))</f>
        <v/>
      </c>
    </row>
    <row r="70">
      <c r="A70" s="13" t="n"/>
      <c r="B70" s="52" t="n"/>
      <c r="C70" s="15" t="n"/>
      <c r="D70" s="15" t="n"/>
      <c r="E70" s="13" t="n"/>
      <c r="F70" s="13" t="n"/>
      <c r="G70" s="15" t="n"/>
      <c r="H70" s="53" t="n"/>
      <c r="I70" s="53" t="n"/>
      <c r="J70" s="53" t="n"/>
      <c r="K70" s="54" t="n"/>
      <c r="L70" s="55">
        <f>IF($A70="","",IFERROR($J70*$K70,0))</f>
        <v/>
      </c>
      <c r="M70" s="56" t="n"/>
      <c r="N70" s="55">
        <f>IF($A70="","",IFERROR($L70+$M70,0))</f>
        <v/>
      </c>
      <c r="O70" s="57">
        <f>IF($A70="","",IFERROR(VLOOKUP($F70,'TaxRates'!$A$4:$B$10,2,FALSE),""))</f>
        <v/>
      </c>
      <c r="P70" s="55">
        <f>IF($A70="","",IFERROR($N70*$O70,0))</f>
        <v/>
      </c>
      <c r="Q70" s="55">
        <f>IF($A70="","",IFERROR($N70+$P70,0))</f>
        <v/>
      </c>
      <c r="R70" s="56" t="n"/>
      <c r="S70" s="55">
        <f>IF($A70="","",IFERROR($Q70-$R70,0))</f>
        <v/>
      </c>
      <c r="T70" s="21">
        <f>IF($A70="","",IF($S70&lt;=0,"Under Budget","Over Budget"))</f>
        <v/>
      </c>
      <c r="U70" s="13" t="n"/>
      <c r="V70" s="15" t="n"/>
      <c r="W70" s="22">
        <f>IF($A70="","",IFERROR($J70/$H70,0))</f>
        <v/>
      </c>
    </row>
    <row r="71">
      <c r="A71" s="13" t="n"/>
      <c r="B71" s="52" t="n"/>
      <c r="C71" s="15" t="n"/>
      <c r="D71" s="15" t="n"/>
      <c r="E71" s="13" t="n"/>
      <c r="F71" s="13" t="n"/>
      <c r="G71" s="15" t="n"/>
      <c r="H71" s="53" t="n"/>
      <c r="I71" s="53" t="n"/>
      <c r="J71" s="53" t="n"/>
      <c r="K71" s="54" t="n"/>
      <c r="L71" s="58">
        <f>IF($A71="","",IFERROR($J71*$K71,0))</f>
        <v/>
      </c>
      <c r="M71" s="56" t="n"/>
      <c r="N71" s="58">
        <f>IF($A71="","",IFERROR($L71+$M71,0))</f>
        <v/>
      </c>
      <c r="O71" s="59">
        <f>IF($A71="","",IFERROR(VLOOKUP($F71,'TaxRates'!$A$4:$B$10,2,FALSE),""))</f>
        <v/>
      </c>
      <c r="P71" s="58">
        <f>IF($A71="","",IFERROR($N71*$O71,0))</f>
        <v/>
      </c>
      <c r="Q71" s="58">
        <f>IF($A71="","",IFERROR($N71+$P71,0))</f>
        <v/>
      </c>
      <c r="R71" s="56" t="n"/>
      <c r="S71" s="58">
        <f>IF($A71="","",IFERROR($Q71-$R71,0))</f>
        <v/>
      </c>
      <c r="T71" s="25">
        <f>IF($A71="","",IF($S71&lt;=0,"Under Budget","Over Budget"))</f>
        <v/>
      </c>
      <c r="U71" s="13" t="n"/>
      <c r="V71" s="15" t="n"/>
      <c r="W71" s="26">
        <f>IF($A71="","",IFERROR($J71/$H71,0))</f>
        <v/>
      </c>
    </row>
    <row r="72">
      <c r="A72" s="13" t="n"/>
      <c r="B72" s="52" t="n"/>
      <c r="C72" s="15" t="n"/>
      <c r="D72" s="15" t="n"/>
      <c r="E72" s="13" t="n"/>
      <c r="F72" s="13" t="n"/>
      <c r="G72" s="15" t="n"/>
      <c r="H72" s="53" t="n"/>
      <c r="I72" s="53" t="n"/>
      <c r="J72" s="53" t="n"/>
      <c r="K72" s="54" t="n"/>
      <c r="L72" s="55">
        <f>IF($A72="","",IFERROR($J72*$K72,0))</f>
        <v/>
      </c>
      <c r="M72" s="56" t="n"/>
      <c r="N72" s="55">
        <f>IF($A72="","",IFERROR($L72+$M72,0))</f>
        <v/>
      </c>
      <c r="O72" s="57">
        <f>IF($A72="","",IFERROR(VLOOKUP($F72,'TaxRates'!$A$4:$B$10,2,FALSE),""))</f>
        <v/>
      </c>
      <c r="P72" s="55">
        <f>IF($A72="","",IFERROR($N72*$O72,0))</f>
        <v/>
      </c>
      <c r="Q72" s="55">
        <f>IF($A72="","",IFERROR($N72+$P72,0))</f>
        <v/>
      </c>
      <c r="R72" s="56" t="n"/>
      <c r="S72" s="55">
        <f>IF($A72="","",IFERROR($Q72-$R72,0))</f>
        <v/>
      </c>
      <c r="T72" s="21">
        <f>IF($A72="","",IF($S72&lt;=0,"Under Budget","Over Budget"))</f>
        <v/>
      </c>
      <c r="U72" s="13" t="n"/>
      <c r="V72" s="15" t="n"/>
      <c r="W72" s="22">
        <f>IF($A72="","",IFERROR($J72/$H72,0))</f>
        <v/>
      </c>
    </row>
    <row r="73">
      <c r="A73" s="13" t="n"/>
      <c r="B73" s="52" t="n"/>
      <c r="C73" s="15" t="n"/>
      <c r="D73" s="15" t="n"/>
      <c r="E73" s="13" t="n"/>
      <c r="F73" s="13" t="n"/>
      <c r="G73" s="15" t="n"/>
      <c r="H73" s="53" t="n"/>
      <c r="I73" s="53" t="n"/>
      <c r="J73" s="53" t="n"/>
      <c r="K73" s="54" t="n"/>
      <c r="L73" s="58">
        <f>IF($A73="","",IFERROR($J73*$K73,0))</f>
        <v/>
      </c>
      <c r="M73" s="56" t="n"/>
      <c r="N73" s="58">
        <f>IF($A73="","",IFERROR($L73+$M73,0))</f>
        <v/>
      </c>
      <c r="O73" s="59">
        <f>IF($A73="","",IFERROR(VLOOKUP($F73,'TaxRates'!$A$4:$B$10,2,FALSE),""))</f>
        <v/>
      </c>
      <c r="P73" s="58">
        <f>IF($A73="","",IFERROR($N73*$O73,0))</f>
        <v/>
      </c>
      <c r="Q73" s="58">
        <f>IF($A73="","",IFERROR($N73+$P73,0))</f>
        <v/>
      </c>
      <c r="R73" s="56" t="n"/>
      <c r="S73" s="58">
        <f>IF($A73="","",IFERROR($Q73-$R73,0))</f>
        <v/>
      </c>
      <c r="T73" s="25">
        <f>IF($A73="","",IF($S73&lt;=0,"Under Budget","Over Budget"))</f>
        <v/>
      </c>
      <c r="U73" s="13" t="n"/>
      <c r="V73" s="15" t="n"/>
      <c r="W73" s="26">
        <f>IF($A73="","",IFERROR($J73/$H73,0))</f>
        <v/>
      </c>
    </row>
    <row r="74">
      <c r="A74" s="13" t="n"/>
      <c r="B74" s="52" t="n"/>
      <c r="C74" s="15" t="n"/>
      <c r="D74" s="15" t="n"/>
      <c r="E74" s="13" t="n"/>
      <c r="F74" s="13" t="n"/>
      <c r="G74" s="15" t="n"/>
      <c r="H74" s="53" t="n"/>
      <c r="I74" s="53" t="n"/>
      <c r="J74" s="53" t="n"/>
      <c r="K74" s="54" t="n"/>
      <c r="L74" s="55">
        <f>IF($A74="","",IFERROR($J74*$K74,0))</f>
        <v/>
      </c>
      <c r="M74" s="56" t="n"/>
      <c r="N74" s="55">
        <f>IF($A74="","",IFERROR($L74+$M74,0))</f>
        <v/>
      </c>
      <c r="O74" s="57">
        <f>IF($A74="","",IFERROR(VLOOKUP($F74,'TaxRates'!$A$4:$B$10,2,FALSE),""))</f>
        <v/>
      </c>
      <c r="P74" s="55">
        <f>IF($A74="","",IFERROR($N74*$O74,0))</f>
        <v/>
      </c>
      <c r="Q74" s="55">
        <f>IF($A74="","",IFERROR($N74+$P74,0))</f>
        <v/>
      </c>
      <c r="R74" s="56" t="n"/>
      <c r="S74" s="55">
        <f>IF($A74="","",IFERROR($Q74-$R74,0))</f>
        <v/>
      </c>
      <c r="T74" s="21">
        <f>IF($A74="","",IF($S74&lt;=0,"Under Budget","Over Budget"))</f>
        <v/>
      </c>
      <c r="U74" s="13" t="n"/>
      <c r="V74" s="15" t="n"/>
      <c r="W74" s="22">
        <f>IF($A74="","",IFERROR($J74/$H74,0))</f>
        <v/>
      </c>
    </row>
    <row r="75">
      <c r="A75" s="13" t="n"/>
      <c r="B75" s="52" t="n"/>
      <c r="C75" s="15" t="n"/>
      <c r="D75" s="15" t="n"/>
      <c r="E75" s="13" t="n"/>
      <c r="F75" s="13" t="n"/>
      <c r="G75" s="15" t="n"/>
      <c r="H75" s="53" t="n"/>
      <c r="I75" s="53" t="n"/>
      <c r="J75" s="53" t="n"/>
      <c r="K75" s="54" t="n"/>
      <c r="L75" s="58">
        <f>IF($A75="","",IFERROR($J75*$K75,0))</f>
        <v/>
      </c>
      <c r="M75" s="56" t="n"/>
      <c r="N75" s="58">
        <f>IF($A75="","",IFERROR($L75+$M75,0))</f>
        <v/>
      </c>
      <c r="O75" s="59">
        <f>IF($A75="","",IFERROR(VLOOKUP($F75,'TaxRates'!$A$4:$B$10,2,FALSE),""))</f>
        <v/>
      </c>
      <c r="P75" s="58">
        <f>IF($A75="","",IFERROR($N75*$O75,0))</f>
        <v/>
      </c>
      <c r="Q75" s="58">
        <f>IF($A75="","",IFERROR($N75+$P75,0))</f>
        <v/>
      </c>
      <c r="R75" s="56" t="n"/>
      <c r="S75" s="58">
        <f>IF($A75="","",IFERROR($Q75-$R75,0))</f>
        <v/>
      </c>
      <c r="T75" s="25">
        <f>IF($A75="","",IF($S75&lt;=0,"Under Budget","Over Budget"))</f>
        <v/>
      </c>
      <c r="U75" s="13" t="n"/>
      <c r="V75" s="15" t="n"/>
      <c r="W75" s="26">
        <f>IF($A75="","",IFERROR($J75/$H75,0))</f>
        <v/>
      </c>
    </row>
    <row r="76">
      <c r="A76" s="13" t="n"/>
      <c r="B76" s="52" t="n"/>
      <c r="C76" s="15" t="n"/>
      <c r="D76" s="15" t="n"/>
      <c r="E76" s="13" t="n"/>
      <c r="F76" s="13" t="n"/>
      <c r="G76" s="15" t="n"/>
      <c r="H76" s="53" t="n"/>
      <c r="I76" s="53" t="n"/>
      <c r="J76" s="53" t="n"/>
      <c r="K76" s="54" t="n"/>
      <c r="L76" s="55">
        <f>IF($A76="","",IFERROR($J76*$K76,0))</f>
        <v/>
      </c>
      <c r="M76" s="56" t="n"/>
      <c r="N76" s="55">
        <f>IF($A76="","",IFERROR($L76+$M76,0))</f>
        <v/>
      </c>
      <c r="O76" s="57">
        <f>IF($A76="","",IFERROR(VLOOKUP($F76,'TaxRates'!$A$4:$B$10,2,FALSE),""))</f>
        <v/>
      </c>
      <c r="P76" s="55">
        <f>IF($A76="","",IFERROR($N76*$O76,0))</f>
        <v/>
      </c>
      <c r="Q76" s="55">
        <f>IF($A76="","",IFERROR($N76+$P76,0))</f>
        <v/>
      </c>
      <c r="R76" s="56" t="n"/>
      <c r="S76" s="55">
        <f>IF($A76="","",IFERROR($Q76-$R76,0))</f>
        <v/>
      </c>
      <c r="T76" s="21">
        <f>IF($A76="","",IF($S76&lt;=0,"Under Budget","Over Budget"))</f>
        <v/>
      </c>
      <c r="U76" s="13" t="n"/>
      <c r="V76" s="15" t="n"/>
      <c r="W76" s="22">
        <f>IF($A76="","",IFERROR($J76/$H76,0))</f>
        <v/>
      </c>
    </row>
    <row r="77">
      <c r="A77" s="13" t="n"/>
      <c r="B77" s="52" t="n"/>
      <c r="C77" s="15" t="n"/>
      <c r="D77" s="15" t="n"/>
      <c r="E77" s="13" t="n"/>
      <c r="F77" s="13" t="n"/>
      <c r="G77" s="15" t="n"/>
      <c r="H77" s="53" t="n"/>
      <c r="I77" s="53" t="n"/>
      <c r="J77" s="53" t="n"/>
      <c r="K77" s="54" t="n"/>
      <c r="L77" s="58">
        <f>IF($A77="","",IFERROR($J77*$K77,0))</f>
        <v/>
      </c>
      <c r="M77" s="56" t="n"/>
      <c r="N77" s="58">
        <f>IF($A77="","",IFERROR($L77+$M77,0))</f>
        <v/>
      </c>
      <c r="O77" s="59">
        <f>IF($A77="","",IFERROR(VLOOKUP($F77,'TaxRates'!$A$4:$B$10,2,FALSE),""))</f>
        <v/>
      </c>
      <c r="P77" s="58">
        <f>IF($A77="","",IFERROR($N77*$O77,0))</f>
        <v/>
      </c>
      <c r="Q77" s="58">
        <f>IF($A77="","",IFERROR($N77+$P77,0))</f>
        <v/>
      </c>
      <c r="R77" s="56" t="n"/>
      <c r="S77" s="58">
        <f>IF($A77="","",IFERROR($Q77-$R77,0))</f>
        <v/>
      </c>
      <c r="T77" s="25">
        <f>IF($A77="","",IF($S77&lt;=0,"Under Budget","Over Budget"))</f>
        <v/>
      </c>
      <c r="U77" s="13" t="n"/>
      <c r="V77" s="15" t="n"/>
      <c r="W77" s="26">
        <f>IF($A77="","",IFERROR($J77/$H77,0))</f>
        <v/>
      </c>
    </row>
    <row r="78">
      <c r="A78" s="13" t="n"/>
      <c r="B78" s="52" t="n"/>
      <c r="C78" s="15" t="n"/>
      <c r="D78" s="15" t="n"/>
      <c r="E78" s="13" t="n"/>
      <c r="F78" s="13" t="n"/>
      <c r="G78" s="15" t="n"/>
      <c r="H78" s="53" t="n"/>
      <c r="I78" s="53" t="n"/>
      <c r="J78" s="53" t="n"/>
      <c r="K78" s="54" t="n"/>
      <c r="L78" s="55">
        <f>IF($A78="","",IFERROR($J78*$K78,0))</f>
        <v/>
      </c>
      <c r="M78" s="56" t="n"/>
      <c r="N78" s="55">
        <f>IF($A78="","",IFERROR($L78+$M78,0))</f>
        <v/>
      </c>
      <c r="O78" s="57">
        <f>IF($A78="","",IFERROR(VLOOKUP($F78,'TaxRates'!$A$4:$B$10,2,FALSE),""))</f>
        <v/>
      </c>
      <c r="P78" s="55">
        <f>IF($A78="","",IFERROR($N78*$O78,0))</f>
        <v/>
      </c>
      <c r="Q78" s="55">
        <f>IF($A78="","",IFERROR($N78+$P78,0))</f>
        <v/>
      </c>
      <c r="R78" s="56" t="n"/>
      <c r="S78" s="55">
        <f>IF($A78="","",IFERROR($Q78-$R78,0))</f>
        <v/>
      </c>
      <c r="T78" s="21">
        <f>IF($A78="","",IF($S78&lt;=0,"Under Budget","Over Budget"))</f>
        <v/>
      </c>
      <c r="U78" s="13" t="n"/>
      <c r="V78" s="15" t="n"/>
      <c r="W78" s="22">
        <f>IF($A78="","",IFERROR($J78/$H78,0))</f>
        <v/>
      </c>
    </row>
    <row r="79">
      <c r="A79" s="13" t="n"/>
      <c r="B79" s="52" t="n"/>
      <c r="C79" s="15" t="n"/>
      <c r="D79" s="15" t="n"/>
      <c r="E79" s="13" t="n"/>
      <c r="F79" s="13" t="n"/>
      <c r="G79" s="15" t="n"/>
      <c r="H79" s="53" t="n"/>
      <c r="I79" s="53" t="n"/>
      <c r="J79" s="53" t="n"/>
      <c r="K79" s="54" t="n"/>
      <c r="L79" s="58">
        <f>IF($A79="","",IFERROR($J79*$K79,0))</f>
        <v/>
      </c>
      <c r="M79" s="56" t="n"/>
      <c r="N79" s="58">
        <f>IF($A79="","",IFERROR($L79+$M79,0))</f>
        <v/>
      </c>
      <c r="O79" s="59">
        <f>IF($A79="","",IFERROR(VLOOKUP($F79,'TaxRates'!$A$4:$B$10,2,FALSE),""))</f>
        <v/>
      </c>
      <c r="P79" s="58">
        <f>IF($A79="","",IFERROR($N79*$O79,0))</f>
        <v/>
      </c>
      <c r="Q79" s="58">
        <f>IF($A79="","",IFERROR($N79+$P79,0))</f>
        <v/>
      </c>
      <c r="R79" s="56" t="n"/>
      <c r="S79" s="58">
        <f>IF($A79="","",IFERROR($Q79-$R79,0))</f>
        <v/>
      </c>
      <c r="T79" s="25">
        <f>IF($A79="","",IF($S79&lt;=0,"Under Budget","Over Budget"))</f>
        <v/>
      </c>
      <c r="U79" s="13" t="n"/>
      <c r="V79" s="15" t="n"/>
      <c r="W79" s="26">
        <f>IF($A79="","",IFERROR($J79/$H79,0))</f>
        <v/>
      </c>
    </row>
    <row r="80">
      <c r="A80" s="13" t="n"/>
      <c r="B80" s="52" t="n"/>
      <c r="C80" s="15" t="n"/>
      <c r="D80" s="15" t="n"/>
      <c r="E80" s="13" t="n"/>
      <c r="F80" s="13" t="n"/>
      <c r="G80" s="15" t="n"/>
      <c r="H80" s="53" t="n"/>
      <c r="I80" s="53" t="n"/>
      <c r="J80" s="53" t="n"/>
      <c r="K80" s="54" t="n"/>
      <c r="L80" s="55">
        <f>IF($A80="","",IFERROR($J80*$K80,0))</f>
        <v/>
      </c>
      <c r="M80" s="56" t="n"/>
      <c r="N80" s="55">
        <f>IF($A80="","",IFERROR($L80+$M80,0))</f>
        <v/>
      </c>
      <c r="O80" s="57">
        <f>IF($A80="","",IFERROR(VLOOKUP($F80,'TaxRates'!$A$4:$B$10,2,FALSE),""))</f>
        <v/>
      </c>
      <c r="P80" s="55">
        <f>IF($A80="","",IFERROR($N80*$O80,0))</f>
        <v/>
      </c>
      <c r="Q80" s="55">
        <f>IF($A80="","",IFERROR($N80+$P80,0))</f>
        <v/>
      </c>
      <c r="R80" s="56" t="n"/>
      <c r="S80" s="55">
        <f>IF($A80="","",IFERROR($Q80-$R80,0))</f>
        <v/>
      </c>
      <c r="T80" s="21">
        <f>IF($A80="","",IF($S80&lt;=0,"Under Budget","Over Budget"))</f>
        <v/>
      </c>
      <c r="U80" s="13" t="n"/>
      <c r="V80" s="15" t="n"/>
      <c r="W80" s="22">
        <f>IF($A80="","",IFERROR($J80/$H80,0))</f>
        <v/>
      </c>
    </row>
    <row r="81">
      <c r="A81" s="13" t="n"/>
      <c r="B81" s="52" t="n"/>
      <c r="C81" s="15" t="n"/>
      <c r="D81" s="15" t="n"/>
      <c r="E81" s="13" t="n"/>
      <c r="F81" s="13" t="n"/>
      <c r="G81" s="15" t="n"/>
      <c r="H81" s="53" t="n"/>
      <c r="I81" s="53" t="n"/>
      <c r="J81" s="53" t="n"/>
      <c r="K81" s="54" t="n"/>
      <c r="L81" s="58">
        <f>IF($A81="","",IFERROR($J81*$K81,0))</f>
        <v/>
      </c>
      <c r="M81" s="56" t="n"/>
      <c r="N81" s="58">
        <f>IF($A81="","",IFERROR($L81+$M81,0))</f>
        <v/>
      </c>
      <c r="O81" s="59">
        <f>IF($A81="","",IFERROR(VLOOKUP($F81,'TaxRates'!$A$4:$B$10,2,FALSE),""))</f>
        <v/>
      </c>
      <c r="P81" s="58">
        <f>IF($A81="","",IFERROR($N81*$O81,0))</f>
        <v/>
      </c>
      <c r="Q81" s="58">
        <f>IF($A81="","",IFERROR($N81+$P81,0))</f>
        <v/>
      </c>
      <c r="R81" s="56" t="n"/>
      <c r="S81" s="58">
        <f>IF($A81="","",IFERROR($Q81-$R81,0))</f>
        <v/>
      </c>
      <c r="T81" s="25">
        <f>IF($A81="","",IF($S81&lt;=0,"Under Budget","Over Budget"))</f>
        <v/>
      </c>
      <c r="U81" s="13" t="n"/>
      <c r="V81" s="15" t="n"/>
      <c r="W81" s="26">
        <f>IF($A81="","",IFERROR($J81/$H81,0))</f>
        <v/>
      </c>
    </row>
    <row r="82">
      <c r="A82" s="13" t="n"/>
      <c r="B82" s="52" t="n"/>
      <c r="C82" s="15" t="n"/>
      <c r="D82" s="15" t="n"/>
      <c r="E82" s="13" t="n"/>
      <c r="F82" s="13" t="n"/>
      <c r="G82" s="15" t="n"/>
      <c r="H82" s="53" t="n"/>
      <c r="I82" s="53" t="n"/>
      <c r="J82" s="53" t="n"/>
      <c r="K82" s="54" t="n"/>
      <c r="L82" s="55">
        <f>IF($A82="","",IFERROR($J82*$K82,0))</f>
        <v/>
      </c>
      <c r="M82" s="56" t="n"/>
      <c r="N82" s="55">
        <f>IF($A82="","",IFERROR($L82+$M82,0))</f>
        <v/>
      </c>
      <c r="O82" s="57">
        <f>IF($A82="","",IFERROR(VLOOKUP($F82,'TaxRates'!$A$4:$B$10,2,FALSE),""))</f>
        <v/>
      </c>
      <c r="P82" s="55">
        <f>IF($A82="","",IFERROR($N82*$O82,0))</f>
        <v/>
      </c>
      <c r="Q82" s="55">
        <f>IF($A82="","",IFERROR($N82+$P82,0))</f>
        <v/>
      </c>
      <c r="R82" s="56" t="n"/>
      <c r="S82" s="55">
        <f>IF($A82="","",IFERROR($Q82-$R82,0))</f>
        <v/>
      </c>
      <c r="T82" s="21">
        <f>IF($A82="","",IF($S82&lt;=0,"Under Budget","Over Budget"))</f>
        <v/>
      </c>
      <c r="U82" s="13" t="n"/>
      <c r="V82" s="15" t="n"/>
      <c r="W82" s="22">
        <f>IF($A82="","",IFERROR($J82/$H82,0))</f>
        <v/>
      </c>
    </row>
    <row r="83">
      <c r="A83" s="13" t="n"/>
      <c r="B83" s="52" t="n"/>
      <c r="C83" s="15" t="n"/>
      <c r="D83" s="15" t="n"/>
      <c r="E83" s="13" t="n"/>
      <c r="F83" s="13" t="n"/>
      <c r="G83" s="15" t="n"/>
      <c r="H83" s="53" t="n"/>
      <c r="I83" s="53" t="n"/>
      <c r="J83" s="53" t="n"/>
      <c r="K83" s="54" t="n"/>
      <c r="L83" s="58">
        <f>IF($A83="","",IFERROR($J83*$K83,0))</f>
        <v/>
      </c>
      <c r="M83" s="56" t="n"/>
      <c r="N83" s="58">
        <f>IF($A83="","",IFERROR($L83+$M83,0))</f>
        <v/>
      </c>
      <c r="O83" s="59">
        <f>IF($A83="","",IFERROR(VLOOKUP($F83,'TaxRates'!$A$4:$B$10,2,FALSE),""))</f>
        <v/>
      </c>
      <c r="P83" s="58">
        <f>IF($A83="","",IFERROR($N83*$O83,0))</f>
        <v/>
      </c>
      <c r="Q83" s="58">
        <f>IF($A83="","",IFERROR($N83+$P83,0))</f>
        <v/>
      </c>
      <c r="R83" s="56" t="n"/>
      <c r="S83" s="58">
        <f>IF($A83="","",IFERROR($Q83-$R83,0))</f>
        <v/>
      </c>
      <c r="T83" s="25">
        <f>IF($A83="","",IF($S83&lt;=0,"Under Budget","Over Budget"))</f>
        <v/>
      </c>
      <c r="U83" s="13" t="n"/>
      <c r="V83" s="15" t="n"/>
      <c r="W83" s="26">
        <f>IF($A83="","",IFERROR($J83/$H83,0))</f>
        <v/>
      </c>
    </row>
    <row r="84">
      <c r="A84" s="13" t="n"/>
      <c r="B84" s="52" t="n"/>
      <c r="C84" s="15" t="n"/>
      <c r="D84" s="15" t="n"/>
      <c r="E84" s="13" t="n"/>
      <c r="F84" s="13" t="n"/>
      <c r="G84" s="15" t="n"/>
      <c r="H84" s="53" t="n"/>
      <c r="I84" s="53" t="n"/>
      <c r="J84" s="53" t="n"/>
      <c r="K84" s="54" t="n"/>
      <c r="L84" s="55">
        <f>IF($A84="","",IFERROR($J84*$K84,0))</f>
        <v/>
      </c>
      <c r="M84" s="56" t="n"/>
      <c r="N84" s="55">
        <f>IF($A84="","",IFERROR($L84+$M84,0))</f>
        <v/>
      </c>
      <c r="O84" s="57">
        <f>IF($A84="","",IFERROR(VLOOKUP($F84,'TaxRates'!$A$4:$B$10,2,FALSE),""))</f>
        <v/>
      </c>
      <c r="P84" s="55">
        <f>IF($A84="","",IFERROR($N84*$O84,0))</f>
        <v/>
      </c>
      <c r="Q84" s="55">
        <f>IF($A84="","",IFERROR($N84+$P84,0))</f>
        <v/>
      </c>
      <c r="R84" s="56" t="n"/>
      <c r="S84" s="55">
        <f>IF($A84="","",IFERROR($Q84-$R84,0))</f>
        <v/>
      </c>
      <c r="T84" s="21">
        <f>IF($A84="","",IF($S84&lt;=0,"Under Budget","Over Budget"))</f>
        <v/>
      </c>
      <c r="U84" s="13" t="n"/>
      <c r="V84" s="15" t="n"/>
      <c r="W84" s="22">
        <f>IF($A84="","",IFERROR($J84/$H84,0))</f>
        <v/>
      </c>
    </row>
    <row r="85">
      <c r="A85" s="13" t="n"/>
      <c r="B85" s="52" t="n"/>
      <c r="C85" s="15" t="n"/>
      <c r="D85" s="15" t="n"/>
      <c r="E85" s="13" t="n"/>
      <c r="F85" s="13" t="n"/>
      <c r="G85" s="15" t="n"/>
      <c r="H85" s="53" t="n"/>
      <c r="I85" s="53" t="n"/>
      <c r="J85" s="53" t="n"/>
      <c r="K85" s="54" t="n"/>
      <c r="L85" s="58">
        <f>IF($A85="","",IFERROR($J85*$K85,0))</f>
        <v/>
      </c>
      <c r="M85" s="56" t="n"/>
      <c r="N85" s="58">
        <f>IF($A85="","",IFERROR($L85+$M85,0))</f>
        <v/>
      </c>
      <c r="O85" s="59">
        <f>IF($A85="","",IFERROR(VLOOKUP($F85,'TaxRates'!$A$4:$B$10,2,FALSE),""))</f>
        <v/>
      </c>
      <c r="P85" s="58">
        <f>IF($A85="","",IFERROR($N85*$O85,0))</f>
        <v/>
      </c>
      <c r="Q85" s="58">
        <f>IF($A85="","",IFERROR($N85+$P85,0))</f>
        <v/>
      </c>
      <c r="R85" s="56" t="n"/>
      <c r="S85" s="58">
        <f>IF($A85="","",IFERROR($Q85-$R85,0))</f>
        <v/>
      </c>
      <c r="T85" s="25">
        <f>IF($A85="","",IF($S85&lt;=0,"Under Budget","Over Budget"))</f>
        <v/>
      </c>
      <c r="U85" s="13" t="n"/>
      <c r="V85" s="15" t="n"/>
      <c r="W85" s="26">
        <f>IF($A85="","",IFERROR($J85/$H85,0))</f>
        <v/>
      </c>
    </row>
    <row r="86">
      <c r="A86" s="13" t="n"/>
      <c r="B86" s="52" t="n"/>
      <c r="C86" s="15" t="n"/>
      <c r="D86" s="15" t="n"/>
      <c r="E86" s="13" t="n"/>
      <c r="F86" s="13" t="n"/>
      <c r="G86" s="15" t="n"/>
      <c r="H86" s="53" t="n"/>
      <c r="I86" s="53" t="n"/>
      <c r="J86" s="53" t="n"/>
      <c r="K86" s="54" t="n"/>
      <c r="L86" s="55">
        <f>IF($A86="","",IFERROR($J86*$K86,0))</f>
        <v/>
      </c>
      <c r="M86" s="56" t="n"/>
      <c r="N86" s="55">
        <f>IF($A86="","",IFERROR($L86+$M86,0))</f>
        <v/>
      </c>
      <c r="O86" s="57">
        <f>IF($A86="","",IFERROR(VLOOKUP($F86,'TaxRates'!$A$4:$B$10,2,FALSE),""))</f>
        <v/>
      </c>
      <c r="P86" s="55">
        <f>IF($A86="","",IFERROR($N86*$O86,0))</f>
        <v/>
      </c>
      <c r="Q86" s="55">
        <f>IF($A86="","",IFERROR($N86+$P86,0))</f>
        <v/>
      </c>
      <c r="R86" s="56" t="n"/>
      <c r="S86" s="55">
        <f>IF($A86="","",IFERROR($Q86-$R86,0))</f>
        <v/>
      </c>
      <c r="T86" s="21">
        <f>IF($A86="","",IF($S86&lt;=0,"Under Budget","Over Budget"))</f>
        <v/>
      </c>
      <c r="U86" s="13" t="n"/>
      <c r="V86" s="15" t="n"/>
      <c r="W86" s="22">
        <f>IF($A86="","",IFERROR($J86/$H86,0))</f>
        <v/>
      </c>
    </row>
    <row r="87">
      <c r="A87" s="13" t="n"/>
      <c r="B87" s="52" t="n"/>
      <c r="C87" s="15" t="n"/>
      <c r="D87" s="15" t="n"/>
      <c r="E87" s="13" t="n"/>
      <c r="F87" s="13" t="n"/>
      <c r="G87" s="15" t="n"/>
      <c r="H87" s="53" t="n"/>
      <c r="I87" s="53" t="n"/>
      <c r="J87" s="53" t="n"/>
      <c r="K87" s="54" t="n"/>
      <c r="L87" s="58">
        <f>IF($A87="","",IFERROR($J87*$K87,0))</f>
        <v/>
      </c>
      <c r="M87" s="56" t="n"/>
      <c r="N87" s="58">
        <f>IF($A87="","",IFERROR($L87+$M87,0))</f>
        <v/>
      </c>
      <c r="O87" s="59">
        <f>IF($A87="","",IFERROR(VLOOKUP($F87,'TaxRates'!$A$4:$B$10,2,FALSE),""))</f>
        <v/>
      </c>
      <c r="P87" s="58">
        <f>IF($A87="","",IFERROR($N87*$O87,0))</f>
        <v/>
      </c>
      <c r="Q87" s="58">
        <f>IF($A87="","",IFERROR($N87+$P87,0))</f>
        <v/>
      </c>
      <c r="R87" s="56" t="n"/>
      <c r="S87" s="58">
        <f>IF($A87="","",IFERROR($Q87-$R87,0))</f>
        <v/>
      </c>
      <c r="T87" s="25">
        <f>IF($A87="","",IF($S87&lt;=0,"Under Budget","Over Budget"))</f>
        <v/>
      </c>
      <c r="U87" s="13" t="n"/>
      <c r="V87" s="15" t="n"/>
      <c r="W87" s="26">
        <f>IF($A87="","",IFERROR($J87/$H87,0))</f>
        <v/>
      </c>
    </row>
    <row r="88">
      <c r="A88" s="13" t="n"/>
      <c r="B88" s="52" t="n"/>
      <c r="C88" s="15" t="n"/>
      <c r="D88" s="15" t="n"/>
      <c r="E88" s="13" t="n"/>
      <c r="F88" s="13" t="n"/>
      <c r="G88" s="15" t="n"/>
      <c r="H88" s="53" t="n"/>
      <c r="I88" s="53" t="n"/>
      <c r="J88" s="53" t="n"/>
      <c r="K88" s="54" t="n"/>
      <c r="L88" s="55">
        <f>IF($A88="","",IFERROR($J88*$K88,0))</f>
        <v/>
      </c>
      <c r="M88" s="56" t="n"/>
      <c r="N88" s="55">
        <f>IF($A88="","",IFERROR($L88+$M88,0))</f>
        <v/>
      </c>
      <c r="O88" s="57">
        <f>IF($A88="","",IFERROR(VLOOKUP($F88,'TaxRates'!$A$4:$B$10,2,FALSE),""))</f>
        <v/>
      </c>
      <c r="P88" s="55">
        <f>IF($A88="","",IFERROR($N88*$O88,0))</f>
        <v/>
      </c>
      <c r="Q88" s="55">
        <f>IF($A88="","",IFERROR($N88+$P88,0))</f>
        <v/>
      </c>
      <c r="R88" s="56" t="n"/>
      <c r="S88" s="55">
        <f>IF($A88="","",IFERROR($Q88-$R88,0))</f>
        <v/>
      </c>
      <c r="T88" s="21">
        <f>IF($A88="","",IF($S88&lt;=0,"Under Budget","Over Budget"))</f>
        <v/>
      </c>
      <c r="U88" s="13" t="n"/>
      <c r="V88" s="15" t="n"/>
      <c r="W88" s="22">
        <f>IF($A88="","",IFERROR($J88/$H88,0))</f>
        <v/>
      </c>
    </row>
    <row r="89">
      <c r="A89" s="13" t="n"/>
      <c r="B89" s="52" t="n"/>
      <c r="C89" s="15" t="n"/>
      <c r="D89" s="15" t="n"/>
      <c r="E89" s="13" t="n"/>
      <c r="F89" s="13" t="n"/>
      <c r="G89" s="15" t="n"/>
      <c r="H89" s="53" t="n"/>
      <c r="I89" s="53" t="n"/>
      <c r="J89" s="53" t="n"/>
      <c r="K89" s="54" t="n"/>
      <c r="L89" s="58">
        <f>IF($A89="","",IFERROR($J89*$K89,0))</f>
        <v/>
      </c>
      <c r="M89" s="56" t="n"/>
      <c r="N89" s="58">
        <f>IF($A89="","",IFERROR($L89+$M89,0))</f>
        <v/>
      </c>
      <c r="O89" s="59">
        <f>IF($A89="","",IFERROR(VLOOKUP($F89,'TaxRates'!$A$4:$B$10,2,FALSE),""))</f>
        <v/>
      </c>
      <c r="P89" s="58">
        <f>IF($A89="","",IFERROR($N89*$O89,0))</f>
        <v/>
      </c>
      <c r="Q89" s="58">
        <f>IF($A89="","",IFERROR($N89+$P89,0))</f>
        <v/>
      </c>
      <c r="R89" s="56" t="n"/>
      <c r="S89" s="58">
        <f>IF($A89="","",IFERROR($Q89-$R89,0))</f>
        <v/>
      </c>
      <c r="T89" s="25">
        <f>IF($A89="","",IF($S89&lt;=0,"Under Budget","Over Budget"))</f>
        <v/>
      </c>
      <c r="U89" s="13" t="n"/>
      <c r="V89" s="15" t="n"/>
      <c r="W89" s="26">
        <f>IF($A89="","",IFERROR($J89/$H89,0))</f>
        <v/>
      </c>
    </row>
    <row r="90">
      <c r="A90" s="13" t="n"/>
      <c r="B90" s="52" t="n"/>
      <c r="C90" s="15" t="n"/>
      <c r="D90" s="15" t="n"/>
      <c r="E90" s="13" t="n"/>
      <c r="F90" s="13" t="n"/>
      <c r="G90" s="15" t="n"/>
      <c r="H90" s="53" t="n"/>
      <c r="I90" s="53" t="n"/>
      <c r="J90" s="53" t="n"/>
      <c r="K90" s="54" t="n"/>
      <c r="L90" s="55">
        <f>IF($A90="","",IFERROR($J90*$K90,0))</f>
        <v/>
      </c>
      <c r="M90" s="56" t="n"/>
      <c r="N90" s="55">
        <f>IF($A90="","",IFERROR($L90+$M90,0))</f>
        <v/>
      </c>
      <c r="O90" s="57">
        <f>IF($A90="","",IFERROR(VLOOKUP($F90,'TaxRates'!$A$4:$B$10,2,FALSE),""))</f>
        <v/>
      </c>
      <c r="P90" s="55">
        <f>IF($A90="","",IFERROR($N90*$O90,0))</f>
        <v/>
      </c>
      <c r="Q90" s="55">
        <f>IF($A90="","",IFERROR($N90+$P90,0))</f>
        <v/>
      </c>
      <c r="R90" s="56" t="n"/>
      <c r="S90" s="55">
        <f>IF($A90="","",IFERROR($Q90-$R90,0))</f>
        <v/>
      </c>
      <c r="T90" s="21">
        <f>IF($A90="","",IF($S90&lt;=0,"Under Budget","Over Budget"))</f>
        <v/>
      </c>
      <c r="U90" s="13" t="n"/>
      <c r="V90" s="15" t="n"/>
      <c r="W90" s="22">
        <f>IF($A90="","",IFERROR($J90/$H90,0))</f>
        <v/>
      </c>
    </row>
    <row r="91">
      <c r="A91" s="13" t="n"/>
      <c r="B91" s="52" t="n"/>
      <c r="C91" s="15" t="n"/>
      <c r="D91" s="15" t="n"/>
      <c r="E91" s="13" t="n"/>
      <c r="F91" s="13" t="n"/>
      <c r="G91" s="15" t="n"/>
      <c r="H91" s="53" t="n"/>
      <c r="I91" s="53" t="n"/>
      <c r="J91" s="53" t="n"/>
      <c r="K91" s="54" t="n"/>
      <c r="L91" s="58">
        <f>IF($A91="","",IFERROR($J91*$K91,0))</f>
        <v/>
      </c>
      <c r="M91" s="56" t="n"/>
      <c r="N91" s="58">
        <f>IF($A91="","",IFERROR($L91+$M91,0))</f>
        <v/>
      </c>
      <c r="O91" s="59">
        <f>IF($A91="","",IFERROR(VLOOKUP($F91,'TaxRates'!$A$4:$B$10,2,FALSE),""))</f>
        <v/>
      </c>
      <c r="P91" s="58">
        <f>IF($A91="","",IFERROR($N91*$O91,0))</f>
        <v/>
      </c>
      <c r="Q91" s="58">
        <f>IF($A91="","",IFERROR($N91+$P91,0))</f>
        <v/>
      </c>
      <c r="R91" s="56" t="n"/>
      <c r="S91" s="58">
        <f>IF($A91="","",IFERROR($Q91-$R91,0))</f>
        <v/>
      </c>
      <c r="T91" s="25">
        <f>IF($A91="","",IF($S91&lt;=0,"Under Budget","Over Budget"))</f>
        <v/>
      </c>
      <c r="U91" s="13" t="n"/>
      <c r="V91" s="15" t="n"/>
      <c r="W91" s="26">
        <f>IF($A91="","",IFERROR($J91/$H91,0))</f>
        <v/>
      </c>
    </row>
    <row r="92">
      <c r="A92" s="13" t="n"/>
      <c r="B92" s="52" t="n"/>
      <c r="C92" s="15" t="n"/>
      <c r="D92" s="15" t="n"/>
      <c r="E92" s="13" t="n"/>
      <c r="F92" s="13" t="n"/>
      <c r="G92" s="15" t="n"/>
      <c r="H92" s="53" t="n"/>
      <c r="I92" s="53" t="n"/>
      <c r="J92" s="53" t="n"/>
      <c r="K92" s="54" t="n"/>
      <c r="L92" s="55">
        <f>IF($A92="","",IFERROR($J92*$K92,0))</f>
        <v/>
      </c>
      <c r="M92" s="56" t="n"/>
      <c r="N92" s="55">
        <f>IF($A92="","",IFERROR($L92+$M92,0))</f>
        <v/>
      </c>
      <c r="O92" s="57">
        <f>IF($A92="","",IFERROR(VLOOKUP($F92,'TaxRates'!$A$4:$B$10,2,FALSE),""))</f>
        <v/>
      </c>
      <c r="P92" s="55">
        <f>IF($A92="","",IFERROR($N92*$O92,0))</f>
        <v/>
      </c>
      <c r="Q92" s="55">
        <f>IF($A92="","",IFERROR($N92+$P92,0))</f>
        <v/>
      </c>
      <c r="R92" s="56" t="n"/>
      <c r="S92" s="55">
        <f>IF($A92="","",IFERROR($Q92-$R92,0))</f>
        <v/>
      </c>
      <c r="T92" s="21">
        <f>IF($A92="","",IF($S92&lt;=0,"Under Budget","Over Budget"))</f>
        <v/>
      </c>
      <c r="U92" s="13" t="n"/>
      <c r="V92" s="15" t="n"/>
      <c r="W92" s="22">
        <f>IF($A92="","",IFERROR($J92/$H92,0))</f>
        <v/>
      </c>
    </row>
    <row r="93">
      <c r="A93" s="13" t="n"/>
      <c r="B93" s="52" t="n"/>
      <c r="C93" s="15" t="n"/>
      <c r="D93" s="15" t="n"/>
      <c r="E93" s="13" t="n"/>
      <c r="F93" s="13" t="n"/>
      <c r="G93" s="15" t="n"/>
      <c r="H93" s="53" t="n"/>
      <c r="I93" s="53" t="n"/>
      <c r="J93" s="53" t="n"/>
      <c r="K93" s="54" t="n"/>
      <c r="L93" s="58">
        <f>IF($A93="","",IFERROR($J93*$K93,0))</f>
        <v/>
      </c>
      <c r="M93" s="56" t="n"/>
      <c r="N93" s="58">
        <f>IF($A93="","",IFERROR($L93+$M93,0))</f>
        <v/>
      </c>
      <c r="O93" s="59">
        <f>IF($A93="","",IFERROR(VLOOKUP($F93,'TaxRates'!$A$4:$B$10,2,FALSE),""))</f>
        <v/>
      </c>
      <c r="P93" s="58">
        <f>IF($A93="","",IFERROR($N93*$O93,0))</f>
        <v/>
      </c>
      <c r="Q93" s="58">
        <f>IF($A93="","",IFERROR($N93+$P93,0))</f>
        <v/>
      </c>
      <c r="R93" s="56" t="n"/>
      <c r="S93" s="58">
        <f>IF($A93="","",IFERROR($Q93-$R93,0))</f>
        <v/>
      </c>
      <c r="T93" s="25">
        <f>IF($A93="","",IF($S93&lt;=0,"Under Budget","Over Budget"))</f>
        <v/>
      </c>
      <c r="U93" s="13" t="n"/>
      <c r="V93" s="15" t="n"/>
      <c r="W93" s="26">
        <f>IF($A93="","",IFERROR($J93/$H93,0))</f>
        <v/>
      </c>
    </row>
    <row r="94">
      <c r="A94" s="13" t="n"/>
      <c r="B94" s="52" t="n"/>
      <c r="C94" s="15" t="n"/>
      <c r="D94" s="15" t="n"/>
      <c r="E94" s="13" t="n"/>
      <c r="F94" s="13" t="n"/>
      <c r="G94" s="15" t="n"/>
      <c r="H94" s="53" t="n"/>
      <c r="I94" s="53" t="n"/>
      <c r="J94" s="53" t="n"/>
      <c r="K94" s="54" t="n"/>
      <c r="L94" s="55">
        <f>IF($A94="","",IFERROR($J94*$K94,0))</f>
        <v/>
      </c>
      <c r="M94" s="56" t="n"/>
      <c r="N94" s="55">
        <f>IF($A94="","",IFERROR($L94+$M94,0))</f>
        <v/>
      </c>
      <c r="O94" s="57">
        <f>IF($A94="","",IFERROR(VLOOKUP($F94,'TaxRates'!$A$4:$B$10,2,FALSE),""))</f>
        <v/>
      </c>
      <c r="P94" s="55">
        <f>IF($A94="","",IFERROR($N94*$O94,0))</f>
        <v/>
      </c>
      <c r="Q94" s="55">
        <f>IF($A94="","",IFERROR($N94+$P94,0))</f>
        <v/>
      </c>
      <c r="R94" s="56" t="n"/>
      <c r="S94" s="55">
        <f>IF($A94="","",IFERROR($Q94-$R94,0))</f>
        <v/>
      </c>
      <c r="T94" s="21">
        <f>IF($A94="","",IF($S94&lt;=0,"Under Budget","Over Budget"))</f>
        <v/>
      </c>
      <c r="U94" s="13" t="n"/>
      <c r="V94" s="15" t="n"/>
      <c r="W94" s="22">
        <f>IF($A94="","",IFERROR($J94/$H94,0))</f>
        <v/>
      </c>
    </row>
    <row r="95">
      <c r="A95" s="13" t="n"/>
      <c r="B95" s="52" t="n"/>
      <c r="C95" s="15" t="n"/>
      <c r="D95" s="15" t="n"/>
      <c r="E95" s="13" t="n"/>
      <c r="F95" s="13" t="n"/>
      <c r="G95" s="15" t="n"/>
      <c r="H95" s="53" t="n"/>
      <c r="I95" s="53" t="n"/>
      <c r="J95" s="53" t="n"/>
      <c r="K95" s="54" t="n"/>
      <c r="L95" s="58">
        <f>IF($A95="","",IFERROR($J95*$K95,0))</f>
        <v/>
      </c>
      <c r="M95" s="56" t="n"/>
      <c r="N95" s="58">
        <f>IF($A95="","",IFERROR($L95+$M95,0))</f>
        <v/>
      </c>
      <c r="O95" s="59">
        <f>IF($A95="","",IFERROR(VLOOKUP($F95,'TaxRates'!$A$4:$B$10,2,FALSE),""))</f>
        <v/>
      </c>
      <c r="P95" s="58">
        <f>IF($A95="","",IFERROR($N95*$O95,0))</f>
        <v/>
      </c>
      <c r="Q95" s="58">
        <f>IF($A95="","",IFERROR($N95+$P95,0))</f>
        <v/>
      </c>
      <c r="R95" s="56" t="n"/>
      <c r="S95" s="58">
        <f>IF($A95="","",IFERROR($Q95-$R95,0))</f>
        <v/>
      </c>
      <c r="T95" s="25">
        <f>IF($A95="","",IF($S95&lt;=0,"Under Budget","Over Budget"))</f>
        <v/>
      </c>
      <c r="U95" s="13" t="n"/>
      <c r="V95" s="15" t="n"/>
      <c r="W95" s="26">
        <f>IF($A95="","",IFERROR($J95/$H95,0))</f>
        <v/>
      </c>
    </row>
    <row r="96">
      <c r="A96" s="13" t="n"/>
      <c r="B96" s="52" t="n"/>
      <c r="C96" s="15" t="n"/>
      <c r="D96" s="15" t="n"/>
      <c r="E96" s="13" t="n"/>
      <c r="F96" s="13" t="n"/>
      <c r="G96" s="15" t="n"/>
      <c r="H96" s="53" t="n"/>
      <c r="I96" s="53" t="n"/>
      <c r="J96" s="53" t="n"/>
      <c r="K96" s="54" t="n"/>
      <c r="L96" s="55">
        <f>IF($A96="","",IFERROR($J96*$K96,0))</f>
        <v/>
      </c>
      <c r="M96" s="56" t="n"/>
      <c r="N96" s="55">
        <f>IF($A96="","",IFERROR($L96+$M96,0))</f>
        <v/>
      </c>
      <c r="O96" s="57">
        <f>IF($A96="","",IFERROR(VLOOKUP($F96,'TaxRates'!$A$4:$B$10,2,FALSE),""))</f>
        <v/>
      </c>
      <c r="P96" s="55">
        <f>IF($A96="","",IFERROR($N96*$O96,0))</f>
        <v/>
      </c>
      <c r="Q96" s="55">
        <f>IF($A96="","",IFERROR($N96+$P96,0))</f>
        <v/>
      </c>
      <c r="R96" s="56" t="n"/>
      <c r="S96" s="55">
        <f>IF($A96="","",IFERROR($Q96-$R96,0))</f>
        <v/>
      </c>
      <c r="T96" s="21">
        <f>IF($A96="","",IF($S96&lt;=0,"Under Budget","Over Budget"))</f>
        <v/>
      </c>
      <c r="U96" s="13" t="n"/>
      <c r="V96" s="15" t="n"/>
      <c r="W96" s="22">
        <f>IF($A96="","",IFERROR($J96/$H96,0))</f>
        <v/>
      </c>
    </row>
    <row r="97">
      <c r="A97" s="13" t="n"/>
      <c r="B97" s="52" t="n"/>
      <c r="C97" s="15" t="n"/>
      <c r="D97" s="15" t="n"/>
      <c r="E97" s="13" t="n"/>
      <c r="F97" s="13" t="n"/>
      <c r="G97" s="15" t="n"/>
      <c r="H97" s="53" t="n"/>
      <c r="I97" s="53" t="n"/>
      <c r="J97" s="53" t="n"/>
      <c r="K97" s="54" t="n"/>
      <c r="L97" s="58">
        <f>IF($A97="","",IFERROR($J97*$K97,0))</f>
        <v/>
      </c>
      <c r="M97" s="56" t="n"/>
      <c r="N97" s="58">
        <f>IF($A97="","",IFERROR($L97+$M97,0))</f>
        <v/>
      </c>
      <c r="O97" s="59">
        <f>IF($A97="","",IFERROR(VLOOKUP($F97,'TaxRates'!$A$4:$B$10,2,FALSE),""))</f>
        <v/>
      </c>
      <c r="P97" s="58">
        <f>IF($A97="","",IFERROR($N97*$O97,0))</f>
        <v/>
      </c>
      <c r="Q97" s="58">
        <f>IF($A97="","",IFERROR($N97+$P97,0))</f>
        <v/>
      </c>
      <c r="R97" s="56" t="n"/>
      <c r="S97" s="58">
        <f>IF($A97="","",IFERROR($Q97-$R97,0))</f>
        <v/>
      </c>
      <c r="T97" s="25">
        <f>IF($A97="","",IF($S97&lt;=0,"Under Budget","Over Budget"))</f>
        <v/>
      </c>
      <c r="U97" s="13" t="n"/>
      <c r="V97" s="15" t="n"/>
      <c r="W97" s="26">
        <f>IF($A97="","",IFERROR($J97/$H97,0))</f>
        <v/>
      </c>
    </row>
    <row r="98">
      <c r="A98" s="13" t="n"/>
      <c r="B98" s="52" t="n"/>
      <c r="C98" s="15" t="n"/>
      <c r="D98" s="15" t="n"/>
      <c r="E98" s="13" t="n"/>
      <c r="F98" s="13" t="n"/>
      <c r="G98" s="15" t="n"/>
      <c r="H98" s="53" t="n"/>
      <c r="I98" s="53" t="n"/>
      <c r="J98" s="53" t="n"/>
      <c r="K98" s="54" t="n"/>
      <c r="L98" s="55">
        <f>IF($A98="","",IFERROR($J98*$K98,0))</f>
        <v/>
      </c>
      <c r="M98" s="56" t="n"/>
      <c r="N98" s="55">
        <f>IF($A98="","",IFERROR($L98+$M98,0))</f>
        <v/>
      </c>
      <c r="O98" s="57">
        <f>IF($A98="","",IFERROR(VLOOKUP($F98,'TaxRates'!$A$4:$B$10,2,FALSE),""))</f>
        <v/>
      </c>
      <c r="P98" s="55">
        <f>IF($A98="","",IFERROR($N98*$O98,0))</f>
        <v/>
      </c>
      <c r="Q98" s="55">
        <f>IF($A98="","",IFERROR($N98+$P98,0))</f>
        <v/>
      </c>
      <c r="R98" s="56" t="n"/>
      <c r="S98" s="55">
        <f>IF($A98="","",IFERROR($Q98-$R98,0))</f>
        <v/>
      </c>
      <c r="T98" s="21">
        <f>IF($A98="","",IF($S98&lt;=0,"Under Budget","Over Budget"))</f>
        <v/>
      </c>
      <c r="U98" s="13" t="n"/>
      <c r="V98" s="15" t="n"/>
      <c r="W98" s="22">
        <f>IF($A98="","",IFERROR($J98/$H98,0))</f>
        <v/>
      </c>
    </row>
    <row r="99">
      <c r="A99" s="13" t="n"/>
      <c r="B99" s="52" t="n"/>
      <c r="C99" s="15" t="n"/>
      <c r="D99" s="15" t="n"/>
      <c r="E99" s="13" t="n"/>
      <c r="F99" s="13" t="n"/>
      <c r="G99" s="15" t="n"/>
      <c r="H99" s="53" t="n"/>
      <c r="I99" s="53" t="n"/>
      <c r="J99" s="53" t="n"/>
      <c r="K99" s="54" t="n"/>
      <c r="L99" s="58">
        <f>IF($A99="","",IFERROR($J99*$K99,0))</f>
        <v/>
      </c>
      <c r="M99" s="56" t="n"/>
      <c r="N99" s="58">
        <f>IF($A99="","",IFERROR($L99+$M99,0))</f>
        <v/>
      </c>
      <c r="O99" s="59">
        <f>IF($A99="","",IFERROR(VLOOKUP($F99,'TaxRates'!$A$4:$B$10,2,FALSE),""))</f>
        <v/>
      </c>
      <c r="P99" s="58">
        <f>IF($A99="","",IFERROR($N99*$O99,0))</f>
        <v/>
      </c>
      <c r="Q99" s="58">
        <f>IF($A99="","",IFERROR($N99+$P99,0))</f>
        <v/>
      </c>
      <c r="R99" s="56" t="n"/>
      <c r="S99" s="58">
        <f>IF($A99="","",IFERROR($Q99-$R99,0))</f>
        <v/>
      </c>
      <c r="T99" s="25">
        <f>IF($A99="","",IF($S99&lt;=0,"Under Budget","Over Budget"))</f>
        <v/>
      </c>
      <c r="U99" s="13" t="n"/>
      <c r="V99" s="15" t="n"/>
      <c r="W99" s="26">
        <f>IF($A99="","",IFERROR($J99/$H99,0))</f>
        <v/>
      </c>
    </row>
    <row r="100">
      <c r="A100" s="13" t="n"/>
      <c r="B100" s="52" t="n"/>
      <c r="C100" s="15" t="n"/>
      <c r="D100" s="15" t="n"/>
      <c r="E100" s="13" t="n"/>
      <c r="F100" s="13" t="n"/>
      <c r="G100" s="15" t="n"/>
      <c r="H100" s="53" t="n"/>
      <c r="I100" s="53" t="n"/>
      <c r="J100" s="53" t="n"/>
      <c r="K100" s="54" t="n"/>
      <c r="L100" s="55">
        <f>IF($A100="","",IFERROR($J100*$K100,0))</f>
        <v/>
      </c>
      <c r="M100" s="56" t="n"/>
      <c r="N100" s="55">
        <f>IF($A100="","",IFERROR($L100+$M100,0))</f>
        <v/>
      </c>
      <c r="O100" s="57">
        <f>IF($A100="","",IFERROR(VLOOKUP($F100,'TaxRates'!$A$4:$B$10,2,FALSE),""))</f>
        <v/>
      </c>
      <c r="P100" s="55">
        <f>IF($A100="","",IFERROR($N100*$O100,0))</f>
        <v/>
      </c>
      <c r="Q100" s="55">
        <f>IF($A100="","",IFERROR($N100+$P100,0))</f>
        <v/>
      </c>
      <c r="R100" s="56" t="n"/>
      <c r="S100" s="55">
        <f>IF($A100="","",IFERROR($Q100-$R100,0))</f>
        <v/>
      </c>
      <c r="T100" s="21">
        <f>IF($A100="","",IF($S100&lt;=0,"Under Budget","Over Budget"))</f>
        <v/>
      </c>
      <c r="U100" s="13" t="n"/>
      <c r="V100" s="15" t="n"/>
      <c r="W100" s="22">
        <f>IF($A100="","",IFERROR($J100/$H100,0))</f>
        <v/>
      </c>
    </row>
    <row r="101">
      <c r="A101" s="13" t="n"/>
      <c r="B101" s="52" t="n"/>
      <c r="C101" s="15" t="n"/>
      <c r="D101" s="15" t="n"/>
      <c r="E101" s="13" t="n"/>
      <c r="F101" s="13" t="n"/>
      <c r="G101" s="15" t="n"/>
      <c r="H101" s="53" t="n"/>
      <c r="I101" s="53" t="n"/>
      <c r="J101" s="53" t="n"/>
      <c r="K101" s="54" t="n"/>
      <c r="L101" s="58">
        <f>IF($A101="","",IFERROR($J101*$K101,0))</f>
        <v/>
      </c>
      <c r="M101" s="56" t="n"/>
      <c r="N101" s="58">
        <f>IF($A101="","",IFERROR($L101+$M101,0))</f>
        <v/>
      </c>
      <c r="O101" s="59">
        <f>IF($A101="","",IFERROR(VLOOKUP($F101,'TaxRates'!$A$4:$B$10,2,FALSE),""))</f>
        <v/>
      </c>
      <c r="P101" s="58">
        <f>IF($A101="","",IFERROR($N101*$O101,0))</f>
        <v/>
      </c>
      <c r="Q101" s="58">
        <f>IF($A101="","",IFERROR($N101+$P101,0))</f>
        <v/>
      </c>
      <c r="R101" s="56" t="n"/>
      <c r="S101" s="58">
        <f>IF($A101="","",IFERROR($Q101-$R101,0))</f>
        <v/>
      </c>
      <c r="T101" s="25">
        <f>IF($A101="","",IF($S101&lt;=0,"Under Budget","Over Budget"))</f>
        <v/>
      </c>
      <c r="U101" s="13" t="n"/>
      <c r="V101" s="15" t="n"/>
      <c r="W101" s="26">
        <f>IF($A101="","",IFERROR($J101/$H101,0))</f>
        <v/>
      </c>
    </row>
    <row r="102">
      <c r="A102" s="13" t="n"/>
      <c r="B102" s="52" t="n"/>
      <c r="C102" s="15" t="n"/>
      <c r="D102" s="15" t="n"/>
      <c r="E102" s="13" t="n"/>
      <c r="F102" s="13" t="n"/>
      <c r="G102" s="15" t="n"/>
      <c r="H102" s="53" t="n"/>
      <c r="I102" s="53" t="n"/>
      <c r="J102" s="53" t="n"/>
      <c r="K102" s="54" t="n"/>
      <c r="L102" s="55">
        <f>IF($A102="","",IFERROR($J102*$K102,0))</f>
        <v/>
      </c>
      <c r="M102" s="56" t="n"/>
      <c r="N102" s="55">
        <f>IF($A102="","",IFERROR($L102+$M102,0))</f>
        <v/>
      </c>
      <c r="O102" s="57">
        <f>IF($A102="","",IFERROR(VLOOKUP($F102,'TaxRates'!$A$4:$B$10,2,FALSE),""))</f>
        <v/>
      </c>
      <c r="P102" s="55">
        <f>IF($A102="","",IFERROR($N102*$O102,0))</f>
        <v/>
      </c>
      <c r="Q102" s="55">
        <f>IF($A102="","",IFERROR($N102+$P102,0))</f>
        <v/>
      </c>
      <c r="R102" s="56" t="n"/>
      <c r="S102" s="55">
        <f>IF($A102="","",IFERROR($Q102-$R102,0))</f>
        <v/>
      </c>
      <c r="T102" s="21">
        <f>IF($A102="","",IF($S102&lt;=0,"Under Budget","Over Budget"))</f>
        <v/>
      </c>
      <c r="U102" s="13" t="n"/>
      <c r="V102" s="15" t="n"/>
      <c r="W102" s="22">
        <f>IF($A102="","",IFERROR($J102/$H102,0))</f>
        <v/>
      </c>
    </row>
    <row r="103">
      <c r="A103" s="13" t="n"/>
      <c r="B103" s="52" t="n"/>
      <c r="C103" s="15" t="n"/>
      <c r="D103" s="15" t="n"/>
      <c r="E103" s="13" t="n"/>
      <c r="F103" s="13" t="n"/>
      <c r="G103" s="15" t="n"/>
      <c r="H103" s="53" t="n"/>
      <c r="I103" s="53" t="n"/>
      <c r="J103" s="53" t="n"/>
      <c r="K103" s="54" t="n"/>
      <c r="L103" s="58">
        <f>IF($A103="","",IFERROR($J103*$K103,0))</f>
        <v/>
      </c>
      <c r="M103" s="56" t="n"/>
      <c r="N103" s="58">
        <f>IF($A103="","",IFERROR($L103+$M103,0))</f>
        <v/>
      </c>
      <c r="O103" s="59">
        <f>IF($A103="","",IFERROR(VLOOKUP($F103,'TaxRates'!$A$4:$B$10,2,FALSE),""))</f>
        <v/>
      </c>
      <c r="P103" s="58">
        <f>IF($A103="","",IFERROR($N103*$O103,0))</f>
        <v/>
      </c>
      <c r="Q103" s="58">
        <f>IF($A103="","",IFERROR($N103+$P103,0))</f>
        <v/>
      </c>
      <c r="R103" s="56" t="n"/>
      <c r="S103" s="58">
        <f>IF($A103="","",IFERROR($Q103-$R103,0))</f>
        <v/>
      </c>
      <c r="T103" s="25">
        <f>IF($A103="","",IF($S103&lt;=0,"Under Budget","Over Budget"))</f>
        <v/>
      </c>
      <c r="U103" s="13" t="n"/>
      <c r="V103" s="15" t="n"/>
      <c r="W103" s="26">
        <f>IF($A103="","",IFERROR($J103/$H103,0))</f>
        <v/>
      </c>
    </row>
    <row r="104">
      <c r="A104" s="13" t="n"/>
      <c r="B104" s="52" t="n"/>
      <c r="C104" s="15" t="n"/>
      <c r="D104" s="15" t="n"/>
      <c r="E104" s="13" t="n"/>
      <c r="F104" s="13" t="n"/>
      <c r="G104" s="15" t="n"/>
      <c r="H104" s="53" t="n"/>
      <c r="I104" s="53" t="n"/>
      <c r="J104" s="53" t="n"/>
      <c r="K104" s="54" t="n"/>
      <c r="L104" s="55">
        <f>IF($A104="","",IFERROR($J104*$K104,0))</f>
        <v/>
      </c>
      <c r="M104" s="56" t="n"/>
      <c r="N104" s="55">
        <f>IF($A104="","",IFERROR($L104+$M104,0))</f>
        <v/>
      </c>
      <c r="O104" s="57">
        <f>IF($A104="","",IFERROR(VLOOKUP($F104,'TaxRates'!$A$4:$B$10,2,FALSE),""))</f>
        <v/>
      </c>
      <c r="P104" s="55">
        <f>IF($A104="","",IFERROR($N104*$O104,0))</f>
        <v/>
      </c>
      <c r="Q104" s="55">
        <f>IF($A104="","",IFERROR($N104+$P104,0))</f>
        <v/>
      </c>
      <c r="R104" s="56" t="n"/>
      <c r="S104" s="55">
        <f>IF($A104="","",IFERROR($Q104-$R104,0))</f>
        <v/>
      </c>
      <c r="T104" s="21">
        <f>IF($A104="","",IF($S104&lt;=0,"Under Budget","Over Budget"))</f>
        <v/>
      </c>
      <c r="U104" s="13" t="n"/>
      <c r="V104" s="15" t="n"/>
      <c r="W104" s="22">
        <f>IF($A104="","",IFERROR($J104/$H104,0))</f>
        <v/>
      </c>
    </row>
    <row r="105">
      <c r="A105" s="13" t="n"/>
      <c r="B105" s="52" t="n"/>
      <c r="C105" s="15" t="n"/>
      <c r="D105" s="15" t="n"/>
      <c r="E105" s="13" t="n"/>
      <c r="F105" s="13" t="n"/>
      <c r="G105" s="15" t="n"/>
      <c r="H105" s="53" t="n"/>
      <c r="I105" s="53" t="n"/>
      <c r="J105" s="53" t="n"/>
      <c r="K105" s="54" t="n"/>
      <c r="L105" s="58">
        <f>IF($A105="","",IFERROR($J105*$K105,0))</f>
        <v/>
      </c>
      <c r="M105" s="56" t="n"/>
      <c r="N105" s="58">
        <f>IF($A105="","",IFERROR($L105+$M105,0))</f>
        <v/>
      </c>
      <c r="O105" s="59">
        <f>IF($A105="","",IFERROR(VLOOKUP($F105,'TaxRates'!$A$4:$B$10,2,FALSE),""))</f>
        <v/>
      </c>
      <c r="P105" s="58">
        <f>IF($A105="","",IFERROR($N105*$O105,0))</f>
        <v/>
      </c>
      <c r="Q105" s="58">
        <f>IF($A105="","",IFERROR($N105+$P105,0))</f>
        <v/>
      </c>
      <c r="R105" s="56" t="n"/>
      <c r="S105" s="58">
        <f>IF($A105="","",IFERROR($Q105-$R105,0))</f>
        <v/>
      </c>
      <c r="T105" s="25">
        <f>IF($A105="","",IF($S105&lt;=0,"Under Budget","Over Budget"))</f>
        <v/>
      </c>
      <c r="U105" s="13" t="n"/>
      <c r="V105" s="15" t="n"/>
      <c r="W105" s="26">
        <f>IF($A105="","",IFERROR($J105/$H105,0))</f>
        <v/>
      </c>
    </row>
    <row r="106">
      <c r="A106" s="13" t="n"/>
      <c r="B106" s="52" t="n"/>
      <c r="C106" s="15" t="n"/>
      <c r="D106" s="15" t="n"/>
      <c r="E106" s="13" t="n"/>
      <c r="F106" s="13" t="n"/>
      <c r="G106" s="15" t="n"/>
      <c r="H106" s="53" t="n"/>
      <c r="I106" s="53" t="n"/>
      <c r="J106" s="53" t="n"/>
      <c r="K106" s="54" t="n"/>
      <c r="L106" s="55">
        <f>IF($A106="","",IFERROR($J106*$K106,0))</f>
        <v/>
      </c>
      <c r="M106" s="56" t="n"/>
      <c r="N106" s="55">
        <f>IF($A106="","",IFERROR($L106+$M106,0))</f>
        <v/>
      </c>
      <c r="O106" s="57">
        <f>IF($A106="","",IFERROR(VLOOKUP($F106,'TaxRates'!$A$4:$B$10,2,FALSE),""))</f>
        <v/>
      </c>
      <c r="P106" s="55">
        <f>IF($A106="","",IFERROR($N106*$O106,0))</f>
        <v/>
      </c>
      <c r="Q106" s="55">
        <f>IF($A106="","",IFERROR($N106+$P106,0))</f>
        <v/>
      </c>
      <c r="R106" s="56" t="n"/>
      <c r="S106" s="55">
        <f>IF($A106="","",IFERROR($Q106-$R106,0))</f>
        <v/>
      </c>
      <c r="T106" s="21">
        <f>IF($A106="","",IF($S106&lt;=0,"Under Budget","Over Budget"))</f>
        <v/>
      </c>
      <c r="U106" s="13" t="n"/>
      <c r="V106" s="15" t="n"/>
      <c r="W106" s="22">
        <f>IF($A106="","",IFERROR($J106/$H106,0))</f>
        <v/>
      </c>
    </row>
    <row r="107">
      <c r="A107" s="13" t="n"/>
      <c r="B107" s="52" t="n"/>
      <c r="C107" s="15" t="n"/>
      <c r="D107" s="15" t="n"/>
      <c r="E107" s="13" t="n"/>
      <c r="F107" s="13" t="n"/>
      <c r="G107" s="15" t="n"/>
      <c r="H107" s="53" t="n"/>
      <c r="I107" s="53" t="n"/>
      <c r="J107" s="53" t="n"/>
      <c r="K107" s="54" t="n"/>
      <c r="L107" s="58">
        <f>IF($A107="","",IFERROR($J107*$K107,0))</f>
        <v/>
      </c>
      <c r="M107" s="56" t="n"/>
      <c r="N107" s="58">
        <f>IF($A107="","",IFERROR($L107+$M107,0))</f>
        <v/>
      </c>
      <c r="O107" s="59">
        <f>IF($A107="","",IFERROR(VLOOKUP($F107,'TaxRates'!$A$4:$B$10,2,FALSE),""))</f>
        <v/>
      </c>
      <c r="P107" s="58">
        <f>IF($A107="","",IFERROR($N107*$O107,0))</f>
        <v/>
      </c>
      <c r="Q107" s="58">
        <f>IF($A107="","",IFERROR($N107+$P107,0))</f>
        <v/>
      </c>
      <c r="R107" s="56" t="n"/>
      <c r="S107" s="58">
        <f>IF($A107="","",IFERROR($Q107-$R107,0))</f>
        <v/>
      </c>
      <c r="T107" s="25">
        <f>IF($A107="","",IF($S107&lt;=0,"Under Budget","Over Budget"))</f>
        <v/>
      </c>
      <c r="U107" s="13" t="n"/>
      <c r="V107" s="15" t="n"/>
      <c r="W107" s="26">
        <f>IF($A107="","",IFERROR($J107/$H107,0))</f>
        <v/>
      </c>
    </row>
    <row r="108">
      <c r="A108" s="13" t="n"/>
      <c r="B108" s="52" t="n"/>
      <c r="C108" s="15" t="n"/>
      <c r="D108" s="15" t="n"/>
      <c r="E108" s="13" t="n"/>
      <c r="F108" s="13" t="n"/>
      <c r="G108" s="15" t="n"/>
      <c r="H108" s="53" t="n"/>
      <c r="I108" s="53" t="n"/>
      <c r="J108" s="53" t="n"/>
      <c r="K108" s="54" t="n"/>
      <c r="L108" s="55">
        <f>IF($A108="","",IFERROR($J108*$K108,0))</f>
        <v/>
      </c>
      <c r="M108" s="56" t="n"/>
      <c r="N108" s="55">
        <f>IF($A108="","",IFERROR($L108+$M108,0))</f>
        <v/>
      </c>
      <c r="O108" s="57">
        <f>IF($A108="","",IFERROR(VLOOKUP($F108,'TaxRates'!$A$4:$B$10,2,FALSE),""))</f>
        <v/>
      </c>
      <c r="P108" s="55">
        <f>IF($A108="","",IFERROR($N108*$O108,0))</f>
        <v/>
      </c>
      <c r="Q108" s="55">
        <f>IF($A108="","",IFERROR($N108+$P108,0))</f>
        <v/>
      </c>
      <c r="R108" s="56" t="n"/>
      <c r="S108" s="55">
        <f>IF($A108="","",IFERROR($Q108-$R108,0))</f>
        <v/>
      </c>
      <c r="T108" s="21">
        <f>IF($A108="","",IF($S108&lt;=0,"Under Budget","Over Budget"))</f>
        <v/>
      </c>
      <c r="U108" s="13" t="n"/>
      <c r="V108" s="15" t="n"/>
      <c r="W108" s="22">
        <f>IF($A108="","",IFERROR($J108/$H108,0))</f>
        <v/>
      </c>
    </row>
    <row r="109">
      <c r="A109" s="13" t="n"/>
      <c r="B109" s="52" t="n"/>
      <c r="C109" s="15" t="n"/>
      <c r="D109" s="15" t="n"/>
      <c r="E109" s="13" t="n"/>
      <c r="F109" s="13" t="n"/>
      <c r="G109" s="15" t="n"/>
      <c r="H109" s="53" t="n"/>
      <c r="I109" s="53" t="n"/>
      <c r="J109" s="53" t="n"/>
      <c r="K109" s="54" t="n"/>
      <c r="L109" s="58">
        <f>IF($A109="","",IFERROR($J109*$K109,0))</f>
        <v/>
      </c>
      <c r="M109" s="56" t="n"/>
      <c r="N109" s="58">
        <f>IF($A109="","",IFERROR($L109+$M109,0))</f>
        <v/>
      </c>
      <c r="O109" s="59">
        <f>IF($A109="","",IFERROR(VLOOKUP($F109,'TaxRates'!$A$4:$B$10,2,FALSE),""))</f>
        <v/>
      </c>
      <c r="P109" s="58">
        <f>IF($A109="","",IFERROR($N109*$O109,0))</f>
        <v/>
      </c>
      <c r="Q109" s="58">
        <f>IF($A109="","",IFERROR($N109+$P109,0))</f>
        <v/>
      </c>
      <c r="R109" s="56" t="n"/>
      <c r="S109" s="58">
        <f>IF($A109="","",IFERROR($Q109-$R109,0))</f>
        <v/>
      </c>
      <c r="T109" s="25">
        <f>IF($A109="","",IF($S109&lt;=0,"Under Budget","Over Budget"))</f>
        <v/>
      </c>
      <c r="U109" s="13" t="n"/>
      <c r="V109" s="15" t="n"/>
      <c r="W109" s="26">
        <f>IF($A109="","",IFERROR($J109/$H109,0))</f>
        <v/>
      </c>
    </row>
    <row r="110"/>
    <row r="111">
      <c r="A111" s="27" t="inlineStr">
        <is>
          <t>Delivery Totals</t>
        </is>
      </c>
      <c r="B111" s="27" t="n"/>
      <c r="C111" s="27" t="n"/>
      <c r="D111" s="27" t="n"/>
      <c r="E111" s="27" t="n"/>
      <c r="F111" s="27" t="n"/>
      <c r="G111" s="27" t="n"/>
      <c r="H111" s="27" t="n"/>
      <c r="I111" s="27" t="n"/>
      <c r="J111" s="60">
        <f>SUM('Deliveries'!$J$4:$J$109)</f>
        <v/>
      </c>
      <c r="K111" s="27" t="n"/>
      <c r="L111" s="61">
        <f>SUM('Deliveries'!$L$4:$L$109)</f>
        <v/>
      </c>
      <c r="M111" s="61">
        <f>SUM('Deliveries'!$M$4:$M$109)</f>
        <v/>
      </c>
      <c r="N111" s="61">
        <f>SUM('Deliveries'!$N$4:$N$109)</f>
        <v/>
      </c>
      <c r="O111" s="27" t="n"/>
      <c r="P111" s="61">
        <f>SUM('Deliveries'!$P$4:$P$109)</f>
        <v/>
      </c>
      <c r="Q111" s="61">
        <f>SUM('Deliveries'!$Q$4:$Q$109)</f>
        <v/>
      </c>
      <c r="R111" s="61">
        <f>SUM('Deliveries'!$R$4:$R$109)</f>
        <v/>
      </c>
      <c r="S111" s="61">
        <f>SUM('Deliveries'!$S$4:$S$109)</f>
        <v/>
      </c>
      <c r="T111" s="27" t="n"/>
      <c r="U111" s="27" t="n"/>
      <c r="V111" s="27" t="n"/>
      <c r="W111" s="27" t="n"/>
    </row>
  </sheetData>
  <autoFilter ref="A3:W109"/>
  <mergeCells count="1">
    <mergeCell ref="A1:W1"/>
  </mergeCells>
  <conditionalFormatting sqref="S4:S109">
    <cfRule type="expression" priority="1" dxfId="0" stopIfTrue="1">
      <formula>$S4&lt;0</formula>
    </cfRule>
    <cfRule type="expression" priority="2" dxfId="1" stopIfTrue="1">
      <formula>$S4&gt;0</formula>
    </cfRule>
  </conditionalFormatting>
  <conditionalFormatting sqref="T4:T109">
    <cfRule type="expression" priority="3" dxfId="0" stopIfTrue="1">
      <formula>$T4="Under Budget"</formula>
    </cfRule>
    <cfRule type="expression" priority="4" dxfId="1" stopIfTrue="1">
      <formula>$T4="Over Budget"</formula>
    </cfRule>
  </conditionalFormatting>
  <conditionalFormatting sqref="U4:U109">
    <cfRule type="expression" priority="5" dxfId="1" stopIfTrue="1">
      <formula>$U4="Pending"</formula>
    </cfRule>
  </conditionalFormatting>
  <dataValidations count="6">
    <dataValidation sqref="F4:F109" showErrorMessage="1" showInputMessage="1" allowBlank="1" type="list">
      <formula1>'TaxRates'!$A$4:$A$10</formula1>
    </dataValidation>
    <dataValidation sqref="U4:U109" showErrorMessage="1" showInputMessage="1" allowBlank="1" type="list">
      <formula1>"Paid,Pending,Partially Paid"</formula1>
    </dataValidation>
    <dataValidation sqref="H4:J109" showErrorMessage="1" showInputMessage="1" allowBlank="1" type="decimal" operator="between">
      <formula1>0</formula1>
      <formula2>10000</formula2>
    </dataValidation>
    <dataValidation sqref="K4:K109" showErrorMessage="1" showInputMessage="1" allowBlank="1" type="decimal" operator="between">
      <formula1>0</formula1>
      <formula2>10</formula2>
    </dataValidation>
    <dataValidation sqref="M4:M109" showErrorMessage="1" showInputMessage="1" allowBlank="1" type="decimal" operator="between">
      <formula1>0</formula1>
      <formula2>1000</formula2>
    </dataValidation>
    <dataValidation sqref="R4:R109" showErrorMessage="1" showInputMessage="1" allowBlank="1" type="decimal" operator="between">
      <formula1>0</formula1>
      <formula2>50000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20" customWidth="1" min="3" max="3"/>
  </cols>
  <sheetData>
    <row r="1" ht="26" customHeight="1">
      <c r="A1" s="1" t="inlineStr">
        <is>
          <t>Canadian Provincial Heating Oil Tax Rates</t>
        </is>
      </c>
      <c r="B1" s="50" t="n"/>
      <c r="C1" s="51" t="n"/>
    </row>
    <row r="2">
      <c r="A2" s="11" t="inlineStr">
        <is>
          <t>Editable reference rates — confirm current supplier and CRA treatment before use.</t>
        </is>
      </c>
    </row>
    <row r="3">
      <c r="A3" s="12" t="inlineStr">
        <is>
          <t>Province</t>
        </is>
      </c>
      <c r="B3" s="12" t="inlineStr">
        <is>
          <t>Tax Rate</t>
        </is>
      </c>
      <c r="C3" s="12" t="inlineStr">
        <is>
          <t>Tax Type</t>
        </is>
      </c>
    </row>
    <row r="4">
      <c r="A4" s="30" t="inlineStr">
        <is>
          <t>Alberta</t>
        </is>
      </c>
      <c r="B4" s="62" t="n">
        <v>0.05</v>
      </c>
      <c r="C4" s="30" t="inlineStr">
        <is>
          <t>GST</t>
        </is>
      </c>
    </row>
    <row r="5">
      <c r="A5" s="30" t="inlineStr">
        <is>
          <t>Manitoba</t>
        </is>
      </c>
      <c r="B5" s="62" t="n">
        <v>0.05</v>
      </c>
      <c r="C5" s="30" t="inlineStr">
        <is>
          <t>GST</t>
        </is>
      </c>
    </row>
    <row r="6">
      <c r="A6" s="30" t="inlineStr">
        <is>
          <t>Ontario</t>
        </is>
      </c>
      <c r="B6" s="62" t="n">
        <v>0.13</v>
      </c>
      <c r="C6" s="30" t="inlineStr">
        <is>
          <t>HST</t>
        </is>
      </c>
    </row>
    <row r="7">
      <c r="A7" s="30" t="inlineStr">
        <is>
          <t>New Brunswick</t>
        </is>
      </c>
      <c r="B7" s="62" t="n">
        <v>0.15</v>
      </c>
      <c r="C7" s="30" t="inlineStr">
        <is>
          <t>HST</t>
        </is>
      </c>
    </row>
    <row r="8">
      <c r="A8" s="30" t="inlineStr">
        <is>
          <t>Nova Scotia</t>
        </is>
      </c>
      <c r="B8" s="62" t="n">
        <v>0.15</v>
      </c>
      <c r="C8" s="30" t="inlineStr">
        <is>
          <t>HST</t>
        </is>
      </c>
    </row>
    <row r="9">
      <c r="A9" s="30" t="inlineStr">
        <is>
          <t>Prince Edward Island</t>
        </is>
      </c>
      <c r="B9" s="62" t="n">
        <v>0.15</v>
      </c>
      <c r="C9" s="30" t="inlineStr">
        <is>
          <t>HST</t>
        </is>
      </c>
    </row>
    <row r="10">
      <c r="A10" s="30" t="inlineStr">
        <is>
          <t>Quebec</t>
        </is>
      </c>
      <c r="B10" s="62" t="n">
        <v>0.14975</v>
      </c>
      <c r="C10" s="30" t="inlineStr">
        <is>
          <t>GST + QST</t>
        </is>
      </c>
    </row>
  </sheetData>
  <autoFilter ref="A3:C10"/>
  <mergeCells count="1">
    <mergeCell ref="A1:C1"/>
  </mergeCells>
  <dataValidations count="1">
    <dataValidation sqref="B4:B10" showErrorMessage="1" showInputMessage="1" allowBlank="0" type="decimal" operator="between">
      <formula1>0</formula1>
      <formula2>0.25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8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20" customWidth="1" min="13" max="13"/>
    <col width="18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 ht="26" customHeight="1">
      <c r="A1" s="1" t="inlineStr">
        <is>
          <t>Heating Oil Delivery Budget Dashboard — 2026</t>
        </is>
      </c>
      <c r="B1" s="50" t="n"/>
      <c r="C1" s="50" t="n"/>
      <c r="D1" s="50" t="n"/>
      <c r="E1" s="50" t="n"/>
      <c r="F1" s="50" t="n"/>
      <c r="G1" s="50" t="n"/>
      <c r="H1" s="50" t="n"/>
      <c r="I1" s="50" t="n"/>
      <c r="J1" s="50" t="n"/>
      <c r="K1" s="50" t="n"/>
      <c r="L1" s="50" t="n"/>
      <c r="M1" s="50" t="n"/>
      <c r="N1" s="50" t="n"/>
      <c r="O1" s="50" t="n"/>
      <c r="P1" s="50" t="n"/>
      <c r="Q1" s="50" t="n"/>
      <c r="R1" s="50" t="n"/>
      <c r="S1" s="50" t="n"/>
      <c r="T1" s="50" t="n"/>
      <c r="U1" s="51" t="n"/>
    </row>
    <row r="2">
      <c r="A2" s="32" t="inlineStr">
        <is>
          <t>Summary uses the full prepared delivery range of 106 entries and excludes blank delivery records.</t>
        </is>
      </c>
    </row>
    <row r="3">
      <c r="A3" s="33" t="inlineStr">
        <is>
          <t>2026 Budget Summary</t>
        </is>
      </c>
      <c r="B3" s="33" t="inlineStr">
        <is>
          <t>Amount</t>
        </is>
      </c>
      <c r="M3" s="33" t="inlineStr">
        <is>
          <t>Cost Component</t>
        </is>
      </c>
      <c r="N3" s="33" t="inlineStr">
        <is>
          <t>Amount (CAD)</t>
        </is>
      </c>
    </row>
    <row r="4">
      <c r="A4" s="34" t="inlineStr">
        <is>
          <t>Total Deliveries</t>
        </is>
      </c>
      <c r="B4" s="35">
        <f>COUNTIF('Deliveries'!$A$4:$A$109,"&lt;&gt;")</f>
        <v/>
      </c>
      <c r="M4" s="36" t="inlineStr">
        <is>
          <t>Fuel Cost</t>
        </is>
      </c>
      <c r="N4" s="63">
        <f>$B$7</f>
        <v/>
      </c>
    </row>
    <row r="5">
      <c r="A5" s="38" t="inlineStr">
        <is>
          <t>Total Litres Delivered</t>
        </is>
      </c>
      <c r="B5" s="64">
        <f>SUM('Deliveries'!$J$4:$J$109)</f>
        <v/>
      </c>
      <c r="M5" s="40" t="inlineStr">
        <is>
          <t>Delivery Fees</t>
        </is>
      </c>
      <c r="N5" s="63">
        <f>$B$8</f>
        <v/>
      </c>
    </row>
    <row r="6">
      <c r="A6" s="34" t="inlineStr">
        <is>
          <t>Average Price per Litre</t>
        </is>
      </c>
      <c r="B6" s="65">
        <f>IFERROR(AVERAGE('Deliveries'!$K$4:$K$109),0)</f>
        <v/>
      </c>
      <c r="M6" s="36" t="inlineStr">
        <is>
          <t>Tax</t>
        </is>
      </c>
      <c r="N6" s="63">
        <f>$B$9</f>
        <v/>
      </c>
    </row>
    <row r="7">
      <c r="A7" s="38" t="inlineStr">
        <is>
          <t>Fuel Cost Total</t>
        </is>
      </c>
      <c r="B7" s="66">
        <f>SUM('Deliveries'!$L$4:$L$109)</f>
        <v/>
      </c>
    </row>
    <row r="8">
      <c r="A8" s="34" t="inlineStr">
        <is>
          <t>Delivery Fees Total</t>
        </is>
      </c>
      <c r="B8" s="66">
        <f>SUM('Deliveries'!$M$4:$M$109)</f>
        <v/>
      </c>
    </row>
    <row r="9">
      <c r="A9" s="38" t="inlineStr">
        <is>
          <t>Tax Total</t>
        </is>
      </c>
      <c r="B9" s="66">
        <f>SUM('Deliveries'!$P$4:$P$109)</f>
        <v/>
      </c>
    </row>
    <row r="10">
      <c r="A10" s="34" t="inlineStr">
        <is>
          <t>Total Heating Oil Spend</t>
        </is>
      </c>
      <c r="B10" s="66">
        <f>SUM('Deliveries'!$Q$4:$Q$109)</f>
        <v/>
      </c>
    </row>
    <row r="11">
      <c r="A11" s="38" t="inlineStr">
        <is>
          <t>Total Budget</t>
        </is>
      </c>
      <c r="B11" s="66">
        <f>SUM('Deliveries'!$R$4:$R$109)</f>
        <v/>
      </c>
    </row>
    <row r="12">
      <c r="A12" s="34" t="inlineStr">
        <is>
          <t>Total Variance</t>
        </is>
      </c>
      <c r="B12" s="66">
        <f>SUM('Deliveries'!$S$4:$S$109)</f>
        <v/>
      </c>
    </row>
    <row r="13">
      <c r="A13" s="38" t="inlineStr">
        <is>
          <t>Under-Budget Percentage</t>
        </is>
      </c>
      <c r="B13" s="43">
        <f>IFERROR(COUNTIF('Deliveries'!$T$4:$T$109,"Under Budget")/COUNTIF('Deliveries'!$A$4:$A$109,"&lt;&gt;"),0)</f>
        <v/>
      </c>
    </row>
    <row r="14"/>
    <row r="15"/>
    <row r="16">
      <c r="A16" s="33" t="inlineStr">
        <is>
          <t>Province Summary</t>
        </is>
      </c>
      <c r="B16" s="33" t="n"/>
      <c r="C16" s="33" t="n"/>
      <c r="D16" s="33" t="n"/>
    </row>
    <row r="17">
      <c r="A17" s="12" t="inlineStr">
        <is>
          <t>Province</t>
        </is>
      </c>
      <c r="B17" s="12" t="inlineStr">
        <is>
          <t>Deliveries</t>
        </is>
      </c>
      <c r="C17" s="12" t="inlineStr">
        <is>
          <t>Total Litres</t>
        </is>
      </c>
      <c r="D17" s="12" t="inlineStr">
        <is>
          <t>Total Cost</t>
        </is>
      </c>
    </row>
    <row r="18">
      <c r="A18" s="36" t="inlineStr">
        <is>
          <t>Alberta</t>
        </is>
      </c>
      <c r="B18" s="44">
        <f>COUNTIF('Deliveries'!$F$4:$F$109,$A18)</f>
        <v/>
      </c>
      <c r="C18" s="67">
        <f>SUMIF('Deliveries'!$F$4:$F$109,$A18,'Deliveries'!$J$4:$J$109)</f>
        <v/>
      </c>
      <c r="D18" s="68">
        <f>SUMIF('Deliveries'!$F$4:$F$109,$A18,'Deliveries'!$Q$4:$Q$109)</f>
        <v/>
      </c>
    </row>
    <row r="19">
      <c r="A19" s="40" t="inlineStr">
        <is>
          <t>Manitoba</t>
        </is>
      </c>
      <c r="B19" s="47">
        <f>COUNTIF('Deliveries'!$F$4:$F$109,$A19)</f>
        <v/>
      </c>
      <c r="C19" s="69">
        <f>SUMIF('Deliveries'!$F$4:$F$109,$A19,'Deliveries'!$J$4:$J$109)</f>
        <v/>
      </c>
      <c r="D19" s="70">
        <f>SUMIF('Deliveries'!$F$4:$F$109,$A19,'Deliveries'!$Q$4:$Q$109)</f>
        <v/>
      </c>
    </row>
    <row r="20">
      <c r="A20" s="36" t="inlineStr">
        <is>
          <t>Ontario</t>
        </is>
      </c>
      <c r="B20" s="44">
        <f>COUNTIF('Deliveries'!$F$4:$F$109,$A20)</f>
        <v/>
      </c>
      <c r="C20" s="67">
        <f>SUMIF('Deliveries'!$F$4:$F$109,$A20,'Deliveries'!$J$4:$J$109)</f>
        <v/>
      </c>
      <c r="D20" s="68">
        <f>SUMIF('Deliveries'!$F$4:$F$109,$A20,'Deliveries'!$Q$4:$Q$109)</f>
        <v/>
      </c>
    </row>
    <row r="21">
      <c r="A21" s="40" t="inlineStr">
        <is>
          <t>New Brunswick</t>
        </is>
      </c>
      <c r="B21" s="47">
        <f>COUNTIF('Deliveries'!$F$4:$F$109,$A21)</f>
        <v/>
      </c>
      <c r="C21" s="69">
        <f>SUMIF('Deliveries'!$F$4:$F$109,$A21,'Deliveries'!$J$4:$J$109)</f>
        <v/>
      </c>
      <c r="D21" s="70">
        <f>SUMIF('Deliveries'!$F$4:$F$109,$A21,'Deliveries'!$Q$4:$Q$109)</f>
        <v/>
      </c>
    </row>
    <row r="22">
      <c r="A22" s="36" t="inlineStr">
        <is>
          <t>Nova Scotia</t>
        </is>
      </c>
      <c r="B22" s="44">
        <f>COUNTIF('Deliveries'!$F$4:$F$109,$A22)</f>
        <v/>
      </c>
      <c r="C22" s="67">
        <f>SUMIF('Deliveries'!$F$4:$F$109,$A22,'Deliveries'!$J$4:$J$109)</f>
        <v/>
      </c>
      <c r="D22" s="68">
        <f>SUMIF('Deliveries'!$F$4:$F$109,$A22,'Deliveries'!$Q$4:$Q$109)</f>
        <v/>
      </c>
    </row>
    <row r="23">
      <c r="A23" s="40" t="inlineStr">
        <is>
          <t>Prince Edward Island</t>
        </is>
      </c>
      <c r="B23" s="47">
        <f>COUNTIF('Deliveries'!$F$4:$F$109,$A23)</f>
        <v/>
      </c>
      <c r="C23" s="69">
        <f>SUMIF('Deliveries'!$F$4:$F$109,$A23,'Deliveries'!$J$4:$J$109)</f>
        <v/>
      </c>
      <c r="D23" s="70">
        <f>SUMIF('Deliveries'!$F$4:$F$109,$A23,'Deliveries'!$Q$4:$Q$109)</f>
        <v/>
      </c>
    </row>
    <row r="24">
      <c r="A24" s="36" t="inlineStr">
        <is>
          <t>Quebec</t>
        </is>
      </c>
      <c r="B24" s="44">
        <f>COUNTIF('Deliveries'!$F$4:$F$109,$A24)</f>
        <v/>
      </c>
      <c r="C24" s="67">
        <f>SUMIF('Deliveries'!$F$4:$F$109,$A24,'Deliveries'!$J$4:$J$109)</f>
        <v/>
      </c>
      <c r="D24" s="68">
        <f>SUMIF('Deliveries'!$F$4:$F$109,$A24,'Deliveries'!$Q$4:$Q$109)</f>
        <v/>
      </c>
    </row>
  </sheetData>
  <mergeCells count="1">
    <mergeCell ref="A1:U1"/>
  </mergeCells>
  <conditionalFormatting sqref="B12">
    <cfRule type="expression" priority="1" dxfId="0" stopIfTrue="1">
      <formula>$B$12&lt;0</formula>
    </cfRule>
    <cfRule type="expression" priority="2" dxfId="1" stopIfTrue="1">
      <formula>$B$12&gt;0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2026-09-08T18:24:44Z</dcterms:created>
  <dcterms:modified xmlns:dcterms="http://purl.org/dc/terms/" xmlns:xsi="http://www.w3.org/2001/XMLSchema-instance" xsi:type="dcterms:W3CDTF">2026-09-08T18:24:44Z</dcterms:modified>
</cp:coreProperties>
</file>