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BP Repayment" sheetId="1" state="visible" r:id="rId1"/>
    <sheet xmlns:r="http://schemas.openxmlformats.org/officeDocument/2006/relationships" name="Repayment Schedule"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1">
    <numFmt numFmtId="164" formatCode="$#,##0.00"/>
  </numFmts>
  <fonts count="6">
    <font>
      <name val="Calibri"/>
      <family val="2"/>
      <color theme="1"/>
      <sz val="11"/>
      <scheme val="minor"/>
    </font>
    <font>
      <name val="Calibri"/>
      <b val="1"/>
      <color rgb="001E293B"/>
      <sz val="16"/>
    </font>
    <font>
      <name val="Calibri"/>
      <b val="1"/>
      <color rgb="00FFFFFF"/>
      <sz val="11"/>
    </font>
    <font>
      <b val="1"/>
    </font>
    <font>
      <name val="Calibri"/>
      <b val="1"/>
      <color rgb="00FFFFFF"/>
      <sz val="14"/>
    </font>
    <font>
      <b val="1"/>
      <color rgb="001E293B"/>
      <sz val="11"/>
    </font>
  </fonts>
  <fills count="8">
    <fill>
      <patternFill/>
    </fill>
    <fill>
      <patternFill patternType="gray125"/>
    </fill>
    <fill>
      <patternFill patternType="solid">
        <fgColor rgb="001E293B"/>
      </patternFill>
    </fill>
    <fill>
      <patternFill patternType="solid">
        <fgColor rgb="00F0FDFA"/>
      </patternFill>
    </fill>
    <fill>
      <patternFill patternType="solid">
        <fgColor rgb="00FFFBEB"/>
      </patternFill>
    </fill>
    <fill>
      <patternFill patternType="solid">
        <fgColor rgb="00FFFFFF"/>
      </patternFill>
    </fill>
    <fill>
      <patternFill patternType="solid">
        <fgColor rgb="0014B8A6"/>
      </patternFill>
    </fill>
    <fill>
      <patternFill patternType="solid">
        <fgColor rgb="00C8102E"/>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5">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xf>
    <xf numFmtId="0" fontId="0" fillId="3" borderId="1" applyAlignment="1" pivotButton="0" quotePrefix="0" xfId="0">
      <alignment horizontal="center" vertical="center"/>
    </xf>
    <xf numFmtId="0" fontId="0" fillId="3" borderId="1" pivotButton="0" quotePrefix="0" xfId="0"/>
    <xf numFmtId="164" fontId="0" fillId="3" borderId="1" pivotButton="0" quotePrefix="0" xfId="0"/>
    <xf numFmtId="164" fontId="0" fillId="4" borderId="1" pivotButton="0" quotePrefix="0" xfId="0"/>
    <xf numFmtId="0" fontId="0" fillId="4" borderId="1" applyAlignment="1" pivotButton="0" quotePrefix="0" xfId="0">
      <alignment horizontal="left" vertical="center" wrapText="1"/>
    </xf>
    <xf numFmtId="0" fontId="0" fillId="5" borderId="1" applyAlignment="1" pivotButton="0" quotePrefix="0" xfId="0">
      <alignment horizontal="center" vertical="center"/>
    </xf>
    <xf numFmtId="0" fontId="0" fillId="5" borderId="1" pivotButton="0" quotePrefix="0" xfId="0"/>
    <xf numFmtId="164" fontId="0" fillId="5" borderId="1" pivotButton="0" quotePrefix="0" xfId="0"/>
    <xf numFmtId="0" fontId="2" fillId="6" borderId="0" pivotButton="0" quotePrefix="0" xfId="0"/>
    <xf numFmtId="0" fontId="0" fillId="6" borderId="0" pivotButton="0" quotePrefix="0" xfId="0"/>
    <xf numFmtId="0" fontId="3" fillId="0" borderId="1" pivotButton="0" quotePrefix="0" xfId="0"/>
    <xf numFmtId="1" fontId="0" fillId="3" borderId="1" pivotButton="0" quotePrefix="0" xfId="0"/>
    <xf numFmtId="0" fontId="4" fillId="7" borderId="0" applyAlignment="1" pivotButton="0" quotePrefix="0" xfId="0">
      <alignment horizontal="center" vertical="center"/>
    </xf>
    <xf numFmtId="0" fontId="1" fillId="0" borderId="0" pivotButton="0" quotePrefix="0" xfId="0"/>
    <xf numFmtId="1" fontId="0" fillId="5" borderId="1" pivotButton="0" quotePrefix="0" xfId="0"/>
    <xf numFmtId="0" fontId="2" fillId="6" borderId="1" applyAlignment="1" pivotButton="0" quotePrefix="0" xfId="0">
      <alignment horizontal="center" vertical="center"/>
    </xf>
    <xf numFmtId="0" fontId="0" fillId="0" borderId="1" pivotButton="0" quotePrefix="0" xfId="0"/>
    <xf numFmtId="164" fontId="0" fillId="0" borderId="1" pivotButton="0" quotePrefix="0" xfId="0"/>
    <xf numFmtId="0" fontId="5" fillId="3" borderId="1" applyAlignment="1" pivotButton="0" quotePrefix="0" xfId="0">
      <alignment vertical="top" wrapText="1"/>
    </xf>
    <xf numFmtId="0" fontId="0" fillId="3" borderId="1" applyAlignment="1" pivotButton="0" quotePrefix="0" xfId="0">
      <alignment vertical="top" wrapText="1"/>
    </xf>
    <xf numFmtId="0" fontId="5" fillId="5" borderId="1" applyAlignment="1" pivotButton="0" quotePrefix="0" xfId="0">
      <alignment vertical="top" wrapText="1"/>
    </xf>
    <xf numFmtId="0" fontId="0" fillId="5" borderId="1" applyAlignment="1" pivotButton="0" quotePrefix="0" xfId="0">
      <alignment vertical="top" wrapText="1"/>
    </xf>
  </cellXfs>
  <cellStyles count="1">
    <cellStyle name="Normal" xfId="0" builtinId="0" hidden="0"/>
  </cellStyles>
  <dxfs count="2">
    <dxf>
      <font>
        <b val="1"/>
        <color rgb="0016A34A"/>
      </font>
    </dxf>
    <dxf>
      <font>
        <b val="1"/>
        <color rgb="00DC2626"/>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Remaining HBP Balance by Record</a:t>
            </a:r>
          </a:p>
        </rich>
      </tx>
    </title>
    <plotArea>
      <lineChart>
        <grouping val="standard"/>
        <ser>
          <idx val="0"/>
          <order val="0"/>
          <tx>
            <strRef>
              <f>'Dashboard'!B12</f>
            </strRef>
          </tx>
          <spPr>
            <a:ln xmlns:a="http://schemas.openxmlformats.org/drawingml/2006/main" w="25000">
              <a:prstDash val="solid"/>
            </a:ln>
          </spPr>
          <marker>
            <symbol val="none"/>
            <spPr>
              <a:ln xmlns:a="http://schemas.openxmlformats.org/drawingml/2006/main">
                <a:prstDash val="solid"/>
              </a:ln>
            </spPr>
          </marker>
          <cat>
            <numRef>
              <f>'Dashboard'!$A$13:$A$21</f>
            </numRef>
          </cat>
          <val>
            <numRef>
              <f>'Dashboard'!$B$13:$B$21</f>
            </numRef>
          </val>
        </ser>
        <axId val="10"/>
        <axId val="100"/>
      </lineChart>
      <catAx>
        <axId val="10"/>
        <scaling>
          <orientation val="minMax"/>
        </scaling>
        <axPos val="l"/>
        <title>
          <tx>
            <rich>
              <a:bodyPr xmlns:a="http://schemas.openxmlformats.org/drawingml/2006/main"/>
              <a:p xmlns:a="http://schemas.openxmlformats.org/drawingml/2006/main">
                <a:pPr>
                  <a:defRPr/>
                </a:pPr>
                <a:r>
                  <a:t>Record</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Remaining Balance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Annual Required vs Actual Repayment</a:t>
            </a:r>
          </a:p>
        </rich>
      </tx>
    </title>
    <plotArea>
      <barChart>
        <barDir val="col"/>
        <grouping val="clustered"/>
        <ser>
          <idx val="0"/>
          <order val="0"/>
          <tx>
            <strRef>
              <f>'Dashboard'!C12</f>
            </strRef>
          </tx>
          <spPr>
            <a:ln xmlns:a="http://schemas.openxmlformats.org/drawingml/2006/main">
              <a:prstDash val="solid"/>
            </a:ln>
          </spPr>
          <cat>
            <numRef>
              <f>'Dashboard'!$A$13:$A$21</f>
            </numRef>
          </cat>
          <val>
            <numRef>
              <f>'Dashboard'!$C$13:$C$21</f>
            </numRef>
          </val>
        </ser>
        <ser>
          <idx val="1"/>
          <order val="1"/>
          <tx>
            <strRef>
              <f>'Dashboard'!D12</f>
            </strRef>
          </tx>
          <spPr>
            <a:ln xmlns:a="http://schemas.openxmlformats.org/drawingml/2006/main">
              <a:prstDash val="solid"/>
            </a:ln>
          </spPr>
          <cat>
            <numRef>
              <f>'Dashboard'!$A$13:$A$21</f>
            </numRef>
          </cat>
          <val>
            <numRef>
              <f>'Dashboard'!$D$13:$D$21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Record</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5</col>
      <colOff>0</colOff>
      <row>2</row>
      <rowOff>0</rowOff>
    </from>
    <ext cx="5400000" cy="27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19</row>
      <rowOff>0</rowOff>
    </from>
    <ext cx="5400000" cy="27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L16"/>
  <sheetViews>
    <sheetView workbookViewId="0">
      <pane ySplit="2" topLeftCell="A3" activePane="bottomLeft" state="frozen"/>
      <selection pane="bottomLeft" activeCell="A1" sqref="A1"/>
    </sheetView>
  </sheetViews>
  <sheetFormatPr baseColWidth="8" defaultRowHeight="15"/>
  <cols>
    <col width="8" customWidth="1" min="1" max="1"/>
    <col width="14" customWidth="1" min="2" max="2"/>
    <col width="20" customWidth="1" min="3" max="3"/>
    <col width="22" customWidth="1" min="4" max="4"/>
    <col width="20" customWidth="1" min="5" max="5"/>
    <col width="24" customWidth="1" min="6" max="6"/>
    <col width="20" customWidth="1" min="7" max="7"/>
    <col width="22" customWidth="1" min="8" max="8"/>
    <col width="18" customWidth="1" min="9" max="9"/>
    <col width="20" customWidth="1" min="10" max="10"/>
    <col width="16" customWidth="1" min="11" max="11"/>
    <col width="40" customWidth="1" min="12" max="12"/>
  </cols>
  <sheetData>
    <row r="1" ht="24" customHeight="1">
      <c r="A1" s="1" t="inlineStr">
        <is>
          <t>Home Buyers' Plan (HBP) Repayment Tracker</t>
        </is>
      </c>
    </row>
    <row r="2">
      <c r="A2" s="2" t="inlineStr">
        <is>
          <t>Year</t>
        </is>
      </c>
      <c r="B2" s="2" t="inlineStr">
        <is>
          <t>Calendar Date</t>
        </is>
      </c>
      <c r="C2" s="2" t="inlineStr">
        <is>
          <t>RRSP Withdrawal Date</t>
        </is>
      </c>
      <c r="D2" s="2" t="inlineStr">
        <is>
          <t>Original HBP Withdrawal ($)</t>
        </is>
      </c>
      <c r="E2" s="2" t="inlineStr">
        <is>
          <t>Opening HBP Balance ($)</t>
        </is>
      </c>
      <c r="F2" s="2" t="inlineStr">
        <is>
          <t>Annual Required Repayment ($)</t>
        </is>
      </c>
      <c r="G2" s="2" t="inlineStr">
        <is>
          <t>Actual RRSP Repayment ($)</t>
        </is>
      </c>
      <c r="H2" s="2" t="inlineStr">
        <is>
          <t>Shortfall / (Overpayment) ($)</t>
        </is>
      </c>
      <c r="I2" s="2" t="inlineStr">
        <is>
          <t>Cumulative Repaid ($)</t>
        </is>
      </c>
      <c r="J2" s="2" t="inlineStr">
        <is>
          <t>Remaining HBP Balance ($)</t>
        </is>
      </c>
      <c r="K2" s="2" t="inlineStr">
        <is>
          <t>Repayment Status</t>
        </is>
      </c>
      <c r="L2" s="2" t="inlineStr">
        <is>
          <t>Notes</t>
        </is>
      </c>
    </row>
    <row r="3">
      <c r="A3" s="3" t="n">
        <v>2026</v>
      </c>
      <c r="B3" s="4" t="inlineStr">
        <is>
          <t>2026-04-30</t>
        </is>
      </c>
      <c r="C3" s="4" t="inlineStr">
        <is>
          <t>2026-01-15</t>
        </is>
      </c>
      <c r="D3" s="5" t="n">
        <v>35000</v>
      </c>
      <c r="E3" s="5" t="n">
        <v>35000</v>
      </c>
      <c r="F3" s="5">
        <f>D3/15</f>
        <v/>
      </c>
      <c r="G3" s="6" t="n">
        <v>2500</v>
      </c>
      <c r="H3" s="5">
        <f>G3-F3</f>
        <v/>
      </c>
      <c r="I3" s="5">
        <f>SUM($G$3:G3)</f>
        <v/>
      </c>
      <c r="J3" s="5">
        <f>MAX(0,$D3-I3)</f>
        <v/>
      </c>
      <c r="K3" s="4">
        <f>IF(G3&gt;=F3,"On track",IF(G3=0,"No repayment","Underpaid"))</f>
        <v/>
      </c>
      <c r="L3" s="7" t="inlineStr">
        <is>
          <t>Emma Chen - Toronto, ON - first year repayment</t>
        </is>
      </c>
    </row>
    <row r="4">
      <c r="A4" s="8" t="n">
        <v>2026</v>
      </c>
      <c r="B4" s="9" t="inlineStr">
        <is>
          <t>2026-04-30</t>
        </is>
      </c>
      <c r="C4" s="9" t="inlineStr">
        <is>
          <t>2026-02-10</t>
        </is>
      </c>
      <c r="D4" s="10" t="n">
        <v>20000</v>
      </c>
      <c r="E4" s="10" t="n">
        <v>20000</v>
      </c>
      <c r="F4" s="10">
        <f>D4/15</f>
        <v/>
      </c>
      <c r="G4" s="6" t="n">
        <v>1333.33</v>
      </c>
      <c r="H4" s="10">
        <f>G4-F4</f>
        <v/>
      </c>
      <c r="I4" s="10">
        <f>SUM($G$3:G4)</f>
        <v/>
      </c>
      <c r="J4" s="10">
        <f>MAX(0,$D4-I4)</f>
        <v/>
      </c>
      <c r="K4" s="9">
        <f>IF(G4&gt;=F4,"On track",IF(G4=0,"No repayment","Underpaid"))</f>
        <v/>
      </c>
      <c r="L4" s="7" t="inlineStr">
        <is>
          <t>Liam Patel - Vancouver, BC - on schedule</t>
        </is>
      </c>
    </row>
    <row r="5">
      <c r="A5" s="3" t="n">
        <v>2026</v>
      </c>
      <c r="B5" s="4" t="inlineStr">
        <is>
          <t>2026-04-30</t>
        </is>
      </c>
      <c r="C5" s="4" t="inlineStr">
        <is>
          <t>2026-03-05</t>
        </is>
      </c>
      <c r="D5" s="5" t="n">
        <v>60000</v>
      </c>
      <c r="E5" s="5" t="n">
        <v>60000</v>
      </c>
      <c r="F5" s="5">
        <f>D5/15</f>
        <v/>
      </c>
      <c r="G5" s="6" t="n">
        <v>4000</v>
      </c>
      <c r="H5" s="5">
        <f>G5-F5</f>
        <v/>
      </c>
      <c r="I5" s="5">
        <f>SUM($G$3:G5)</f>
        <v/>
      </c>
      <c r="J5" s="5">
        <f>MAX(0,$D5-I5)</f>
        <v/>
      </c>
      <c r="K5" s="4">
        <f>IF(G5&gt;=F5,"On track",IF(G5=0,"No repayment","Underpaid"))</f>
        <v/>
      </c>
      <c r="L5" s="7" t="inlineStr">
        <is>
          <t>Olivia Tremblay - Montreal, QC - full min. paid</t>
        </is>
      </c>
    </row>
    <row r="6">
      <c r="A6" s="8" t="n">
        <v>2026</v>
      </c>
      <c r="B6" s="9" t="inlineStr">
        <is>
          <t>2026-04-30</t>
        </is>
      </c>
      <c r="C6" s="9" t="inlineStr">
        <is>
          <t>2026-01-22</t>
        </is>
      </c>
      <c r="D6" s="10" t="n">
        <v>25000</v>
      </c>
      <c r="E6" s="10" t="n">
        <v>25000</v>
      </c>
      <c r="F6" s="10">
        <f>D6/15</f>
        <v/>
      </c>
      <c r="G6" s="6" t="n">
        <v>0</v>
      </c>
      <c r="H6" s="10">
        <f>G6-F6</f>
        <v/>
      </c>
      <c r="I6" s="10">
        <f>SUM($G$3:G6)</f>
        <v/>
      </c>
      <c r="J6" s="10">
        <f>MAX(0,$D6-I6)</f>
        <v/>
      </c>
      <c r="K6" s="9">
        <f>IF(G6&gt;=F6,"On track",IF(G6=0,"No repayment","Underpaid"))</f>
        <v/>
      </c>
      <c r="L6" s="7" t="inlineStr">
        <is>
          <t>Noah Johnson - Calgary, AB - no repayment made</t>
        </is>
      </c>
    </row>
    <row r="7">
      <c r="A7" s="3" t="n">
        <v>2026</v>
      </c>
      <c r="B7" s="4" t="inlineStr">
        <is>
          <t>2026-04-30</t>
        </is>
      </c>
      <c r="C7" s="4" t="inlineStr">
        <is>
          <t>2026-02-18</t>
        </is>
      </c>
      <c r="D7" s="5" t="n">
        <v>15000</v>
      </c>
      <c r="E7" s="5" t="n">
        <v>15000</v>
      </c>
      <c r="F7" s="5">
        <f>D7/15</f>
        <v/>
      </c>
      <c r="G7" s="6" t="n">
        <v>1000</v>
      </c>
      <c r="H7" s="5">
        <f>G7-F7</f>
        <v/>
      </c>
      <c r="I7" s="5">
        <f>SUM($G$3:G7)</f>
        <v/>
      </c>
      <c r="J7" s="5">
        <f>MAX(0,$D7-I7)</f>
        <v/>
      </c>
      <c r="K7" s="4">
        <f>IF(G7&gt;=F7,"On track",IF(G7=0,"No repayment","Underpaid"))</f>
        <v/>
      </c>
      <c r="L7" s="7" t="inlineStr">
        <is>
          <t>Ava Singh - Ottawa, ON - on schedule</t>
        </is>
      </c>
    </row>
    <row r="8">
      <c r="A8" s="8" t="n">
        <v>2026</v>
      </c>
      <c r="B8" s="9" t="inlineStr">
        <is>
          <t>2026-04-30</t>
        </is>
      </c>
      <c r="C8" s="9" t="inlineStr">
        <is>
          <t>2026-03-12</t>
        </is>
      </c>
      <c r="D8" s="10" t="n">
        <v>40000</v>
      </c>
      <c r="E8" s="10" t="n">
        <v>40000</v>
      </c>
      <c r="F8" s="10">
        <f>D8/15</f>
        <v/>
      </c>
      <c r="G8" s="6" t="n">
        <v>2666.67</v>
      </c>
      <c r="H8" s="10">
        <f>G8-F8</f>
        <v/>
      </c>
      <c r="I8" s="10">
        <f>SUM($G$3:G8)</f>
        <v/>
      </c>
      <c r="J8" s="10">
        <f>MAX(0,$D8-I8)</f>
        <v/>
      </c>
      <c r="K8" s="9">
        <f>IF(G8&gt;=F8,"On track",IF(G8=0,"No repayment","Underpaid"))</f>
        <v/>
      </c>
      <c r="L8" s="7" t="inlineStr">
        <is>
          <t>Lucas Martin - Edmonton, AB - on schedule</t>
        </is>
      </c>
    </row>
    <row r="9">
      <c r="A9" s="3" t="n">
        <v>2026</v>
      </c>
      <c r="B9" s="4" t="inlineStr">
        <is>
          <t>2026-04-30</t>
        </is>
      </c>
      <c r="C9" s="4" t="inlineStr">
        <is>
          <t>2026-01-30</t>
        </is>
      </c>
      <c r="D9" s="5" t="n">
        <v>30000</v>
      </c>
      <c r="E9" s="5" t="n">
        <v>30000</v>
      </c>
      <c r="F9" s="5">
        <f>D9/15</f>
        <v/>
      </c>
      <c r="G9" s="6" t="n">
        <v>1500</v>
      </c>
      <c r="H9" s="5">
        <f>G9-F9</f>
        <v/>
      </c>
      <c r="I9" s="5">
        <f>SUM($G$3:G9)</f>
        <v/>
      </c>
      <c r="J9" s="5">
        <f>MAX(0,$D9-I9)</f>
        <v/>
      </c>
      <c r="K9" s="4">
        <f>IF(G9&gt;=F9,"On track",IF(G9=0,"No repayment","Underpaid"))</f>
        <v/>
      </c>
      <c r="L9" s="7" t="inlineStr">
        <is>
          <t>Sophie Brown - Halifax, NS - underpaid this year</t>
        </is>
      </c>
    </row>
    <row r="10">
      <c r="A10" s="8" t="n">
        <v>2026</v>
      </c>
      <c r="B10" s="9" t="inlineStr">
        <is>
          <t>2026-04-30</t>
        </is>
      </c>
      <c r="C10" s="9" t="inlineStr">
        <is>
          <t>2026-02-27</t>
        </is>
      </c>
      <c r="D10" s="10" t="n">
        <v>18000</v>
      </c>
      <c r="E10" s="10" t="n">
        <v>18000</v>
      </c>
      <c r="F10" s="10">
        <f>D10/15</f>
        <v/>
      </c>
      <c r="G10" s="6" t="n">
        <v>1200</v>
      </c>
      <c r="H10" s="10">
        <f>G10-F10</f>
        <v/>
      </c>
      <c r="I10" s="10">
        <f>SUM($G$3:G10)</f>
        <v/>
      </c>
      <c r="J10" s="10">
        <f>MAX(0,$D10-I10)</f>
        <v/>
      </c>
      <c r="K10" s="9">
        <f>IF(G10&gt;=F10,"On track",IF(G10=0,"No repayment","Underpaid"))</f>
        <v/>
      </c>
      <c r="L10" s="7" t="inlineStr">
        <is>
          <t>William Chen - Winnipeg, MB - on schedule</t>
        </is>
      </c>
    </row>
    <row r="11">
      <c r="A11" s="3" t="n">
        <v>2026</v>
      </c>
      <c r="B11" s="4" t="inlineStr">
        <is>
          <t>2026-04-30</t>
        </is>
      </c>
      <c r="C11" s="4" t="inlineStr">
        <is>
          <t>2026-03-20</t>
        </is>
      </c>
      <c r="D11" s="5" t="n">
        <v>50000</v>
      </c>
      <c r="E11" s="5" t="n">
        <v>50000</v>
      </c>
      <c r="F11" s="5">
        <f>D11/15</f>
        <v/>
      </c>
      <c r="G11" s="6" t="n">
        <v>3333.33</v>
      </c>
      <c r="H11" s="5">
        <f>G11-F11</f>
        <v/>
      </c>
      <c r="I11" s="5">
        <f>SUM($G$3:G11)</f>
        <v/>
      </c>
      <c r="J11" s="5">
        <f>MAX(0,$D11-I11)</f>
        <v/>
      </c>
      <c r="K11" s="4">
        <f>IF(G11&gt;=F11,"On track",IF(G11=0,"No repayment","Underpaid"))</f>
        <v/>
      </c>
      <c r="L11" s="7" t="inlineStr">
        <is>
          <t>Charlotte Wilson - Victoria, BC - on schedule</t>
        </is>
      </c>
    </row>
    <row r="12"/>
    <row r="13">
      <c r="A13" s="11" t="inlineStr">
        <is>
          <t>Summary</t>
        </is>
      </c>
      <c r="B13" s="12" t="n"/>
    </row>
    <row r="14">
      <c r="A14" s="13" t="inlineStr">
        <is>
          <t>Total Repaid ($)</t>
        </is>
      </c>
      <c r="B14" s="5">
        <f>SUM(G3:G11)</f>
        <v/>
      </c>
    </row>
    <row r="15">
      <c r="A15" s="13" t="inlineStr">
        <is>
          <t>Average Annual Repayment ($)</t>
        </is>
      </c>
      <c r="B15" s="5">
        <f>AVERAGE(G3:G11)</f>
        <v/>
      </c>
    </row>
    <row r="16">
      <c r="A16" s="13" t="inlineStr">
        <is>
          <t>Count of Years with Shortfall</t>
        </is>
      </c>
      <c r="B16" s="14">
        <f>COUNTIF(H3:H11,"&lt;0")</f>
        <v/>
      </c>
    </row>
  </sheetData>
  <mergeCells count="1">
    <mergeCell ref="A1:L1"/>
  </mergeCells>
  <conditionalFormatting sqref="K3:K11">
    <cfRule type="expression" priority="1" dxfId="0">
      <formula>K3="On track"</formula>
    </cfRule>
    <cfRule type="expression" priority="2" dxfId="1">
      <formula>K3="Underpaid"</formula>
    </cfRule>
    <cfRule type="expression" priority="3" dxfId="1">
      <formula>K3="No repayment"</formula>
    </cfRule>
  </conditionalFormatting>
  <conditionalFormatting sqref="H3:H11">
    <cfRule type="expression" priority="4" dxfId="1">
      <formula>H3&lt;0</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1"/>
  <sheetViews>
    <sheetView workbookViewId="0">
      <pane ySplit="2" topLeftCell="A3" activePane="bottomLeft" state="frozen"/>
      <selection pane="bottomLeft" activeCell="A1" sqref="A1"/>
    </sheetView>
  </sheetViews>
  <sheetFormatPr baseColWidth="8" defaultRowHeight="15"/>
  <cols>
    <col width="16" customWidth="1" min="1" max="1"/>
    <col width="12" customWidth="1" min="2" max="2"/>
    <col width="26" customWidth="1" min="3" max="3"/>
    <col width="26" customWidth="1" min="4" max="4"/>
    <col width="28" customWidth="1" min="5" max="5"/>
    <col width="16" customWidth="1" min="6" max="6"/>
    <col width="40" customWidth="1" min="7" max="7"/>
  </cols>
  <sheetData>
    <row r="1" ht="26" customHeight="1">
      <c r="A1" s="15" t="inlineStr">
        <is>
          <t>CRA Home Buyers' Plan Repayment Rules</t>
        </is>
      </c>
    </row>
    <row r="2">
      <c r="A2" s="2" t="inlineStr">
        <is>
          <t>Repayment Year</t>
        </is>
      </c>
      <c r="B2" s="2" t="inlineStr">
        <is>
          <t>Tax Year</t>
        </is>
      </c>
      <c r="C2" s="2" t="inlineStr">
        <is>
          <t>Minimum Annual Repayment ($)</t>
        </is>
      </c>
      <c r="D2" s="2" t="inlineStr">
        <is>
          <t>Suggested Monthly Set-Aside ($)</t>
        </is>
      </c>
      <c r="E2" s="2" t="inlineStr">
        <is>
          <t>Deadline (RRSP Contribution Date)</t>
        </is>
      </c>
      <c r="F2" s="2" t="inlineStr">
        <is>
          <t>Paid by Deadline?</t>
        </is>
      </c>
      <c r="G2" s="2" t="inlineStr">
        <is>
          <t>Comments</t>
        </is>
      </c>
    </row>
    <row r="3">
      <c r="A3" s="3" t="n">
        <v>1</v>
      </c>
      <c r="B3" s="3" t="n">
        <v>2026</v>
      </c>
      <c r="C3" s="5">
        <f>'HBP Repayment'!D3/15</f>
        <v/>
      </c>
      <c r="D3" s="5">
        <f>C3/12</f>
        <v/>
      </c>
      <c r="E3" s="4" t="inlineStr">
        <is>
          <t>2027-03-01</t>
        </is>
      </c>
      <c r="F3" s="3">
        <f>IF('HBP Repayment'!G3&gt;=C3,"Yes","No")</f>
        <v/>
      </c>
      <c r="G3" s="4" t="inlineStr">
        <is>
          <t>Year 1 of 15-year repayment period</t>
        </is>
      </c>
    </row>
    <row r="4">
      <c r="A4" s="8" t="n">
        <v>2</v>
      </c>
      <c r="B4" s="8" t="n">
        <v>2027</v>
      </c>
      <c r="C4" s="10">
        <f>'HBP Repayment'!D4/15</f>
        <v/>
      </c>
      <c r="D4" s="10">
        <f>C4/12</f>
        <v/>
      </c>
      <c r="E4" s="9" t="inlineStr">
        <is>
          <t>2028-03-01</t>
        </is>
      </c>
      <c r="F4" s="8">
        <f>IF('HBP Repayment'!G4&gt;=C4,"Yes","No")</f>
        <v/>
      </c>
      <c r="G4" s="9" t="inlineStr">
        <is>
          <t>Year 2 of 15-year repayment period</t>
        </is>
      </c>
    </row>
    <row r="5">
      <c r="A5" s="3" t="n">
        <v>3</v>
      </c>
      <c r="B5" s="3" t="n">
        <v>2028</v>
      </c>
      <c r="C5" s="5">
        <f>'HBP Repayment'!D5/15</f>
        <v/>
      </c>
      <c r="D5" s="5">
        <f>C5/12</f>
        <v/>
      </c>
      <c r="E5" s="4" t="inlineStr">
        <is>
          <t>2029-03-01</t>
        </is>
      </c>
      <c r="F5" s="3">
        <f>IF('HBP Repayment'!G5&gt;=C5,"Yes","No")</f>
        <v/>
      </c>
      <c r="G5" s="4" t="inlineStr">
        <is>
          <t>Year 3 of 15-year repayment period</t>
        </is>
      </c>
    </row>
    <row r="6">
      <c r="A6" s="8" t="n">
        <v>4</v>
      </c>
      <c r="B6" s="8" t="n">
        <v>2029</v>
      </c>
      <c r="C6" s="10">
        <f>'HBP Repayment'!D6/15</f>
        <v/>
      </c>
      <c r="D6" s="10">
        <f>C6/12</f>
        <v/>
      </c>
      <c r="E6" s="9" t="inlineStr">
        <is>
          <t>2030-03-01</t>
        </is>
      </c>
      <c r="F6" s="8">
        <f>IF('HBP Repayment'!G6&gt;=C6,"Yes","No")</f>
        <v/>
      </c>
      <c r="G6" s="9" t="inlineStr">
        <is>
          <t>Year 4 of 15-year repayment period</t>
        </is>
      </c>
    </row>
    <row r="7">
      <c r="A7" s="3" t="n">
        <v>5</v>
      </c>
      <c r="B7" s="3" t="n">
        <v>2030</v>
      </c>
      <c r="C7" s="5">
        <f>'HBP Repayment'!D7/15</f>
        <v/>
      </c>
      <c r="D7" s="5">
        <f>C7/12</f>
        <v/>
      </c>
      <c r="E7" s="4" t="inlineStr">
        <is>
          <t>2031-03-01</t>
        </is>
      </c>
      <c r="F7" s="3">
        <f>IF('HBP Repayment'!G7&gt;=C7,"Yes","No")</f>
        <v/>
      </c>
      <c r="G7" s="4" t="inlineStr">
        <is>
          <t>Year 5 of 15-year repayment period</t>
        </is>
      </c>
    </row>
    <row r="8">
      <c r="A8" s="8" t="n">
        <v>6</v>
      </c>
      <c r="B8" s="8" t="n">
        <v>2031</v>
      </c>
      <c r="C8" s="10">
        <f>'HBP Repayment'!D8/15</f>
        <v/>
      </c>
      <c r="D8" s="10">
        <f>C8/12</f>
        <v/>
      </c>
      <c r="E8" s="9" t="inlineStr">
        <is>
          <t>2032-03-01</t>
        </is>
      </c>
      <c r="F8" s="8">
        <f>IF('HBP Repayment'!G8&gt;=C8,"Yes","No")</f>
        <v/>
      </c>
      <c r="G8" s="9" t="inlineStr">
        <is>
          <t>Year 6 of 15-year repayment period</t>
        </is>
      </c>
    </row>
    <row r="9">
      <c r="A9" s="3" t="n">
        <v>7</v>
      </c>
      <c r="B9" s="3" t="n">
        <v>2032</v>
      </c>
      <c r="C9" s="5">
        <f>'HBP Repayment'!D9/15</f>
        <v/>
      </c>
      <c r="D9" s="5">
        <f>C9/12</f>
        <v/>
      </c>
      <c r="E9" s="4" t="inlineStr">
        <is>
          <t>2033-03-01</t>
        </is>
      </c>
      <c r="F9" s="3">
        <f>IF('HBP Repayment'!G9&gt;=C9,"Yes","No")</f>
        <v/>
      </c>
      <c r="G9" s="4" t="inlineStr">
        <is>
          <t>Year 7 of 15-year repayment period</t>
        </is>
      </c>
    </row>
    <row r="10">
      <c r="A10" s="8" t="n">
        <v>8</v>
      </c>
      <c r="B10" s="8" t="n">
        <v>2033</v>
      </c>
      <c r="C10" s="10">
        <f>'HBP Repayment'!D10/15</f>
        <v/>
      </c>
      <c r="D10" s="10">
        <f>C10/12</f>
        <v/>
      </c>
      <c r="E10" s="9" t="inlineStr">
        <is>
          <t>2034-03-01</t>
        </is>
      </c>
      <c r="F10" s="8">
        <f>IF('HBP Repayment'!G10&gt;=C10,"Yes","No")</f>
        <v/>
      </c>
      <c r="G10" s="9" t="inlineStr">
        <is>
          <t>Year 8 of 15-year repayment period</t>
        </is>
      </c>
    </row>
    <row r="11">
      <c r="A11" s="3" t="n">
        <v>9</v>
      </c>
      <c r="B11" s="3" t="n">
        <v>2034</v>
      </c>
      <c r="C11" s="5">
        <f>'HBP Repayment'!D11/15</f>
        <v/>
      </c>
      <c r="D11" s="5">
        <f>C11/12</f>
        <v/>
      </c>
      <c r="E11" s="4" t="inlineStr">
        <is>
          <t>2035-03-01</t>
        </is>
      </c>
      <c r="F11" s="3">
        <f>IF('HBP Repayment'!G11&gt;=C11,"Yes","No")</f>
        <v/>
      </c>
      <c r="G11" s="4" t="inlineStr">
        <is>
          <t>Year 9 of 15-year repayment period</t>
        </is>
      </c>
    </row>
  </sheetData>
  <mergeCells count="1">
    <mergeCell ref="A1:G1"/>
  </mergeCells>
  <conditionalFormatting sqref="F3:F11">
    <cfRule type="expression" priority="1" dxfId="0">
      <formula>F3="Yes"</formula>
    </cfRule>
    <cfRule type="expression" priority="2" dxfId="1">
      <formula>F3="No"</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44" customWidth="1" min="1" max="1"/>
    <col width="20" customWidth="1" min="2" max="2"/>
    <col width="4" customWidth="1" min="3" max="3"/>
    <col width="20" customWidth="1" min="4" max="4"/>
  </cols>
  <sheetData>
    <row r="1" ht="24" customHeight="1">
      <c r="A1" s="16" t="inlineStr">
        <is>
          <t>HBP Repayment Dashboard</t>
        </is>
      </c>
    </row>
    <row r="2">
      <c r="A2" s="2" t="inlineStr">
        <is>
          <t>Metric</t>
        </is>
      </c>
      <c r="B2" s="2" t="inlineStr">
        <is>
          <t>Value</t>
        </is>
      </c>
    </row>
    <row r="3">
      <c r="A3" s="13" t="inlineStr">
        <is>
          <t>Original HBP Withdrawal ($) - Emma Chen (example)</t>
        </is>
      </c>
      <c r="B3" s="5">
        <f>'HBP Repayment'!D3</f>
        <v/>
      </c>
    </row>
    <row r="4">
      <c r="A4" s="13" t="inlineStr">
        <is>
          <t>Total Repaid ($)</t>
        </is>
      </c>
      <c r="B4" s="10">
        <f>SUM('HBP Repayment'!G3:G11)</f>
        <v/>
      </c>
    </row>
    <row r="5">
      <c r="A5" s="13" t="inlineStr">
        <is>
          <t>Remaining Balance ($)</t>
        </is>
      </c>
      <c r="B5" s="5">
        <f>MAX(0,'HBP Repayment'!D3-SUM('HBP Repayment'!G3:G11))</f>
        <v/>
      </c>
    </row>
    <row r="6">
      <c r="A6" s="13" t="inlineStr">
        <is>
          <t>Repayment Years on Track</t>
        </is>
      </c>
      <c r="B6" s="17">
        <f>COUNTIF('HBP Repayment'!K3:K11,"On track")</f>
        <v/>
      </c>
    </row>
    <row r="7">
      <c r="A7" s="13" t="inlineStr">
        <is>
          <t>Years Underpaid</t>
        </is>
      </c>
      <c r="B7" s="14">
        <f>COUNTIF('HBP Repayment'!K3:K11,"Underpaid")</f>
        <v/>
      </c>
    </row>
    <row r="8">
      <c r="A8" s="13" t="inlineStr">
        <is>
          <t>Average Repayment ($)</t>
        </is>
      </c>
      <c r="B8" s="10">
        <f>AVERAGE('HBP Repayment'!G3:G11)</f>
        <v/>
      </c>
    </row>
    <row r="9">
      <c r="A9" s="13" t="inlineStr">
        <is>
          <t>Largest Shortfall ($)</t>
        </is>
      </c>
      <c r="B9" s="5">
        <f>MIN('HBP Repayment'!H3:H11)</f>
        <v/>
      </c>
    </row>
    <row r="10"/>
    <row r="11"/>
    <row r="12">
      <c r="A12" s="18" t="inlineStr">
        <is>
          <t>Year</t>
        </is>
      </c>
      <c r="B12" s="18" t="inlineStr">
        <is>
          <t>Remaining Balance ($)</t>
        </is>
      </c>
      <c r="C12" s="18" t="inlineStr">
        <is>
          <t>Annual Required ($)</t>
        </is>
      </c>
      <c r="D12" s="18" t="inlineStr">
        <is>
          <t>Actual Repayment ($)</t>
        </is>
      </c>
    </row>
    <row r="13">
      <c r="A13" s="19">
        <f>'HBP Repayment'!A3</f>
        <v/>
      </c>
      <c r="B13" s="20">
        <f>'HBP Repayment'!J3</f>
        <v/>
      </c>
      <c r="C13" s="20">
        <f>'HBP Repayment'!F3</f>
        <v/>
      </c>
      <c r="D13" s="20">
        <f>'HBP Repayment'!G3</f>
        <v/>
      </c>
    </row>
    <row r="14">
      <c r="A14" s="19">
        <f>'HBP Repayment'!A4</f>
        <v/>
      </c>
      <c r="B14" s="20">
        <f>'HBP Repayment'!J4</f>
        <v/>
      </c>
      <c r="C14" s="20">
        <f>'HBP Repayment'!F4</f>
        <v/>
      </c>
      <c r="D14" s="20">
        <f>'HBP Repayment'!G4</f>
        <v/>
      </c>
    </row>
    <row r="15">
      <c r="A15" s="19">
        <f>'HBP Repayment'!A5</f>
        <v/>
      </c>
      <c r="B15" s="20">
        <f>'HBP Repayment'!J5</f>
        <v/>
      </c>
      <c r="C15" s="20">
        <f>'HBP Repayment'!F5</f>
        <v/>
      </c>
      <c r="D15" s="20">
        <f>'HBP Repayment'!G5</f>
        <v/>
      </c>
    </row>
    <row r="16">
      <c r="A16" s="19">
        <f>'HBP Repayment'!A6</f>
        <v/>
      </c>
      <c r="B16" s="20">
        <f>'HBP Repayment'!J6</f>
        <v/>
      </c>
      <c r="C16" s="20">
        <f>'HBP Repayment'!F6</f>
        <v/>
      </c>
      <c r="D16" s="20">
        <f>'HBP Repayment'!G6</f>
        <v/>
      </c>
    </row>
    <row r="17">
      <c r="A17" s="19">
        <f>'HBP Repayment'!A7</f>
        <v/>
      </c>
      <c r="B17" s="20">
        <f>'HBP Repayment'!J7</f>
        <v/>
      </c>
      <c r="C17" s="20">
        <f>'HBP Repayment'!F7</f>
        <v/>
      </c>
      <c r="D17" s="20">
        <f>'HBP Repayment'!G7</f>
        <v/>
      </c>
    </row>
    <row r="18">
      <c r="A18" s="19">
        <f>'HBP Repayment'!A8</f>
        <v/>
      </c>
      <c r="B18" s="20">
        <f>'HBP Repayment'!J8</f>
        <v/>
      </c>
      <c r="C18" s="20">
        <f>'HBP Repayment'!F8</f>
        <v/>
      </c>
      <c r="D18" s="20">
        <f>'HBP Repayment'!G8</f>
        <v/>
      </c>
    </row>
    <row r="19">
      <c r="A19" s="19">
        <f>'HBP Repayment'!A9</f>
        <v/>
      </c>
      <c r="B19" s="20">
        <f>'HBP Repayment'!J9</f>
        <v/>
      </c>
      <c r="C19" s="20">
        <f>'HBP Repayment'!F9</f>
        <v/>
      </c>
      <c r="D19" s="20">
        <f>'HBP Repayment'!G9</f>
        <v/>
      </c>
    </row>
    <row r="20">
      <c r="A20" s="19">
        <f>'HBP Repayment'!A10</f>
        <v/>
      </c>
      <c r="B20" s="20">
        <f>'HBP Repayment'!J10</f>
        <v/>
      </c>
      <c r="C20" s="20">
        <f>'HBP Repayment'!F10</f>
        <v/>
      </c>
      <c r="D20" s="20">
        <f>'HBP Repayment'!G10</f>
        <v/>
      </c>
    </row>
    <row r="21">
      <c r="A21" s="19">
        <f>'HBP Repayment'!A11</f>
        <v/>
      </c>
      <c r="B21" s="20">
        <f>'HBP Repayment'!J11</f>
        <v/>
      </c>
      <c r="C21" s="20">
        <f>'HBP Repayment'!F11</f>
        <v/>
      </c>
      <c r="D21" s="20">
        <f>'HBP Repayment'!G11</f>
        <v/>
      </c>
    </row>
  </sheetData>
  <mergeCells count="1">
    <mergeCell ref="A1:D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30" customWidth="1" min="1" max="1"/>
    <col width="90" customWidth="1" min="2" max="2"/>
  </cols>
  <sheetData>
    <row r="1" ht="24" customHeight="1">
      <c r="A1" s="16" t="inlineStr">
        <is>
          <t>How to Use This HBP Repayment Tracker</t>
        </is>
      </c>
    </row>
    <row r="2" ht="60" customHeight="1">
      <c r="A2" s="21" t="inlineStr">
        <is>
          <t>What is the Home Buyers' Plan (HBP)?</t>
        </is>
      </c>
      <c r="B2" s="22" t="inlineStr">
        <is>
          <t>The HBP lets eligible Canadians withdraw up to $60,000 (or $120,000 for a couple) tax-free from their RRSPs to buy or build a qualifying home. Withdrawn amounts must be repaid to your RRSP over a maximum of 15 years, starting the second calendar year after the year of withdrawal.</t>
        </is>
      </c>
    </row>
    <row r="3" ht="60" customHeight="1">
      <c r="A3" s="23" t="inlineStr">
        <is>
          <t>Sheet: HBP Repayment</t>
        </is>
      </c>
      <c r="B3" s="24" t="inlineStr">
        <is>
          <t>Enter each participant's Original HBP Withdrawal, Opening HBP Balance and Actual RRSP Repayment (pale yellow cells). The sheet automatically calculates the Annual Required Repayment (withdrawal / 15), any Shortfall or Overpayment, the Cumulative Repaid amount, the Remaining HBP Balance, and a Repayment Status flag (On track, Underpaid, or No repayment).</t>
        </is>
      </c>
    </row>
    <row r="4" ht="60" customHeight="1">
      <c r="A4" s="21" t="inlineStr">
        <is>
          <t>Sheet: Repayment Schedule</t>
        </is>
      </c>
      <c r="B4" s="22" t="inlineStr">
        <is>
          <t>A CRA-style 15-year reference schedule showing the minimum annual repayment, a suggested monthly set-aside amount, and the RRSP contribution deadline for each repayment year. The "Paid by Deadline?" column checks the corresponding actual repayment from the HBP Repayment sheet.</t>
        </is>
      </c>
    </row>
    <row r="5" ht="60" customHeight="1">
      <c r="A5" s="23" t="inlineStr">
        <is>
          <t>Sheet: Dashboard</t>
        </is>
      </c>
      <c r="B5" s="24" t="inlineStr">
        <is>
          <t>A summary view of total repaid, remaining balance, years on track vs underpaid, average repayment and the largest shortfall, plus a line chart of remaining balance and a column chart comparing required vs actual repayments.</t>
        </is>
      </c>
    </row>
    <row r="6" ht="60" customHeight="1">
      <c r="A6" s="21" t="inlineStr">
        <is>
          <t>CRA Deadlines</t>
        </is>
      </c>
      <c r="B6" s="22" t="inlineStr">
        <is>
          <t>The annual repayment deadline is generally the RRSP contribution deadline (60 days after year-end, typically around March 1) for the prior tax year. Repayments must be reported on your income tax and benefit return using Schedule 7.</t>
        </is>
      </c>
    </row>
    <row r="7" ht="60" customHeight="1">
      <c r="A7" s="23" t="inlineStr">
        <is>
          <t>Important Reminder</t>
        </is>
      </c>
      <c r="B7" s="24" t="inlineStr">
        <is>
          <t>If you do not repay the minimum required amount in a given year, the shortfall must be included as RRSP income on your tax return for that year and will be taxed accordingly. Overpayments in one year reduce the minimum required in future years but do not reduce the total repayment period.</t>
        </is>
      </c>
    </row>
    <row r="8" ht="60" customHeight="1">
      <c r="A8" s="21" t="inlineStr">
        <is>
          <t>Data Entry Tips</t>
        </is>
      </c>
      <c r="B8" s="22" t="inlineStr">
        <is>
          <t>Only edit cells shaded pale yellow (Actual RRSP Repayment and Notes). All other cells contain formulas and should not be overwritten to keep calculations accurate.</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2026-07-01T23:38:51Z</dcterms:created>
  <dcterms:modified xmlns:dcterms="http://purl.org/dc/terms/" xmlns:xsi="http://www.w3.org/2001/XMLSchema-instance" xsi:type="dcterms:W3CDTF">2026-07-01T23:38:51Z</dcterms:modified>
</cp:coreProperties>
</file>