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D Inputs &amp; Transactions" sheetId="1" state="visible" r:id="rId1"/>
    <sheet xmlns:r="http://schemas.openxmlformats.org/officeDocument/2006/relationships" name="SBD Summary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'SBD Inputs &amp; Transactions'!$A$1:$N$11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$#,##0.00"/>
  </numFmts>
  <fonts count="6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22C55E"/>
    </font>
    <font>
      <b val="1"/>
      <color rgb="00DC2626"/>
    </font>
    <font>
      <b val="1"/>
    </font>
    <font>
      <b val="1"/>
      <color rgb="001E293B"/>
      <sz val="16"/>
    </font>
  </fonts>
  <fills count="7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FFBEB"/>
        <bgColor rgb="00FFFBEB"/>
      </patternFill>
    </fill>
    <fill>
      <patternFill patternType="solid">
        <fgColor rgb="00F8FAFC"/>
        <bgColor rgb="00F8FAFC"/>
      </patternFill>
    </fill>
    <fill>
      <patternFill patternType="solid">
        <fgColor rgb="00FFFFFF"/>
        <bgColor rgb="00FFFFFF"/>
      </patternFill>
    </fill>
    <fill>
      <patternFill patternType="solid">
        <fgColor rgb="00C8102E"/>
        <bgColor rgb="00C8102E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0" fillId="3" borderId="1" pivotButton="0" quotePrefix="0" xfId="0"/>
    <xf numFmtId="0" fontId="0" fillId="3" borderId="1" pivotButton="0" quotePrefix="0" xfId="0"/>
    <xf numFmtId="165" fontId="2" fillId="4" borderId="1" pivotButton="0" quotePrefix="0" xfId="0"/>
    <xf numFmtId="10" fontId="0" fillId="3" borderId="1" pivotButton="0" quotePrefix="0" xfId="0"/>
    <xf numFmtId="165" fontId="0" fillId="4" borderId="1" pivotButton="0" quotePrefix="0" xfId="0"/>
    <xf numFmtId="0" fontId="0" fillId="4" borderId="1" applyAlignment="1" pivotButton="0" quotePrefix="0" xfId="0">
      <alignment horizontal="center" vertical="center"/>
    </xf>
    <xf numFmtId="165" fontId="2" fillId="5" borderId="1" pivotButton="0" quotePrefix="0" xfId="0"/>
    <xf numFmtId="165" fontId="0" fillId="5" borderId="1" pivotButton="0" quotePrefix="0" xfId="0"/>
    <xf numFmtId="0" fontId="0" fillId="5" borderId="1" applyAlignment="1" pivotButton="0" quotePrefix="0" xfId="0">
      <alignment horizontal="center" vertical="center"/>
    </xf>
    <xf numFmtId="165" fontId="3" fillId="4" borderId="1" pivotButton="0" quotePrefix="0" xfId="0"/>
    <xf numFmtId="165" fontId="3" fillId="5" borderId="1" pivotButton="0" quotePrefix="0" xfId="0"/>
    <xf numFmtId="0" fontId="0" fillId="0" borderId="1" pivotButton="0" quotePrefix="0" xfId="0"/>
    <xf numFmtId="0" fontId="4" fillId="0" borderId="1" pivotButton="0" quotePrefix="0" xfId="0"/>
    <xf numFmtId="165" fontId="4" fillId="0" borderId="1" pivotButton="0" quotePrefix="0" xfId="0"/>
    <xf numFmtId="165" fontId="4" fillId="0" borderId="0" pivotButton="0" quotePrefix="0" xfId="0"/>
    <xf numFmtId="165" fontId="0" fillId="0" borderId="1" pivotButton="0" quotePrefix="0" xfId="0"/>
    <xf numFmtId="0" fontId="5" fillId="0" borderId="0" applyAlignment="1" pivotButton="0" quotePrefix="0" xfId="0">
      <alignment horizontal="left" vertical="center"/>
    </xf>
    <xf numFmtId="0" fontId="1" fillId="6" borderId="0" pivotButton="0" quotePrefix="0" xfId="0"/>
    <xf numFmtId="10" fontId="0" fillId="0" borderId="1" pivotButton="0" quotePrefix="0" xfId="0"/>
    <xf numFmtId="0" fontId="1" fillId="2" borderId="0" pivotButton="0" quotePrefix="0" xfId="0"/>
    <xf numFmtId="0" fontId="0" fillId="5" borderId="1" pivotButton="0" quotePrefix="0" xfId="0"/>
    <xf numFmtId="0" fontId="0" fillId="4" borderId="1" pivotButton="0" quotePrefix="0" xfId="0"/>
    <xf numFmtId="0" fontId="4" fillId="0" borderId="0" pivotButton="0" quotePrefix="0" xfId="0"/>
    <xf numFmtId="165" fontId="0" fillId="0" borderId="0" pivotButton="0" quotePrefix="0" xfId="0"/>
    <xf numFmtId="0" fontId="5" fillId="0" borderId="1" pivotButton="0" quotePrefix="0" xfId="0"/>
    <xf numFmtId="0" fontId="1" fillId="6" borderId="1" pivotButton="0" quotePrefix="0" xfId="0"/>
    <xf numFmtId="0" fontId="0" fillId="0" borderId="1" applyAlignment="1" pivotButton="0" quotePrefix="0" xfId="0">
      <alignment vertical="top" wrapText="1"/>
    </xf>
    <xf numFmtId="0" fontId="0" fillId="0" borderId="4" pivotButton="0" quotePrefix="0" xfId="0"/>
  </cellXfs>
  <cellStyles count="1">
    <cellStyle name="Normal" xfId="0" builtinId="0" hidden="0"/>
  </cellStyles>
  <dxfs count="4">
    <dxf>
      <font>
        <b val="1"/>
        <color rgb="00DC2626"/>
      </font>
    </dxf>
    <dxf>
      <font>
        <b val="1"/>
        <color rgb="0022C55E"/>
      </font>
    </dxf>
    <dxf>
      <font>
        <b val="1"/>
        <color rgb="00FFFFFF"/>
      </font>
      <fill>
        <patternFill patternType="solid">
          <fgColor rgb="00DC2626"/>
          <bgColor rgb="00DC2626"/>
        </patternFill>
      </fill>
    </dxf>
    <dxf>
      <font>
        <b val="1"/>
        <color rgb="00FFFFFF"/>
      </font>
      <fill>
        <patternFill patternType="solid">
          <fgColor rgb="0022C55E"/>
          <b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Active vs Passive/Investment Income</a:t>
            </a:r>
          </a:p>
        </rich>
      </tx>
    </title>
    <plotArea>
      <pieChart>
        <varyColors val="1"/>
        <ser>
          <idx val="0"/>
          <order val="0"/>
          <tx>
            <strRef>
              <f>'SBD Summary'!B45</f>
            </strRef>
          </tx>
          <spPr>
            <a:ln xmlns:a="http://schemas.openxmlformats.org/drawingml/2006/main">
              <a:prstDash val="solid"/>
            </a:ln>
          </spPr>
          <explosion val="5"/>
          <cat>
            <numRef>
              <f>'SBD Summary'!$A$46:$A$47</f>
            </numRef>
          </cat>
          <val>
            <numRef>
              <f>'SBD Summary'!$B$46:$B$47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Gross Amount by Category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'SBD Summary'!B25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'SBD Summary'!$A$26:$A$32</f>
            </numRef>
          </cat>
          <val>
            <numRef>
              <f>'SBD Summary'!$B$26:$B$32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Category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Amount (CAD)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Active Business Income Trend</a:t>
            </a:r>
          </a:p>
        </rich>
      </tx>
    </title>
    <plotArea>
      <lineChart>
        <grouping val="standard"/>
        <ser>
          <idx val="0"/>
          <order val="0"/>
          <tx>
            <strRef>
              <f>'SBD Summary'!B36</f>
            </strRef>
          </tx>
          <spPr>
            <a:ln xmlns:a="http://schemas.openxmlformats.org/drawingml/2006/main" w="20000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'SBD Summary'!$A$37:$A$42</f>
            </numRef>
          </cat>
          <val>
            <numRef>
              <f>'SBD Summary'!$B$37:$B$42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Amount (CAD)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23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3</col>
      <colOff>0</colOff>
      <row>34</row>
      <rowOff>0</rowOff>
    </from>
    <ext cx="5400000" cy="27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30" customWidth="1" min="3" max="3"/>
    <col width="22" customWidth="1" min="4" max="4"/>
    <col width="14" customWidth="1" min="5" max="5"/>
    <col width="10" customWidth="1" min="6" max="6"/>
    <col width="18" customWidth="1" min="7" max="7"/>
    <col width="14" customWidth="1" min="8" max="8"/>
    <col width="10" customWidth="1" min="9" max="9"/>
    <col width="12" customWidth="1" min="10" max="10"/>
    <col width="14" customWidth="1" min="11" max="11"/>
    <col width="16" customWidth="1" min="12" max="12"/>
    <col width="16" customWidth="1" min="13" max="13"/>
    <col width="26" customWidth="1" min="14" max="14"/>
  </cols>
  <sheetData>
    <row r="1">
      <c r="A1" s="1" t="inlineStr">
        <is>
          <t>Date</t>
        </is>
      </c>
      <c r="B1" s="1" t="inlineStr">
        <is>
          <t>Transaction Type</t>
        </is>
      </c>
      <c r="C1" s="1" t="inlineStr">
        <is>
          <t>Description</t>
        </is>
      </c>
      <c r="D1" s="1" t="inlineStr">
        <is>
          <t>Customer/Vendor</t>
        </is>
      </c>
      <c r="E1" s="1" t="inlineStr">
        <is>
          <t>City</t>
        </is>
      </c>
      <c r="F1" s="1" t="inlineStr">
        <is>
          <t>Province</t>
        </is>
      </c>
      <c r="G1" s="1" t="inlineStr">
        <is>
          <t>Category</t>
        </is>
      </c>
      <c r="H1" s="1" t="inlineStr">
        <is>
          <t>Amount (CAD)</t>
        </is>
      </c>
      <c r="I1" s="1" t="inlineStr">
        <is>
          <t>HST Rate</t>
        </is>
      </c>
      <c r="J1" s="1" t="inlineStr">
        <is>
          <t>HST Amount</t>
        </is>
      </c>
      <c r="K1" s="1" t="inlineStr">
        <is>
          <t>Gross Amount</t>
        </is>
      </c>
      <c r="L1" s="1" t="inlineStr">
        <is>
          <t>Active Business Income? (Y/N)</t>
        </is>
      </c>
      <c r="M1" s="1" t="inlineStr">
        <is>
          <t>Eligible for SBD? (Y/N)</t>
        </is>
      </c>
      <c r="N1" s="1" t="inlineStr">
        <is>
          <t>Notes</t>
        </is>
      </c>
    </row>
    <row r="2">
      <c r="A2" s="2" t="inlineStr">
        <is>
          <t>2026-01-15</t>
        </is>
      </c>
      <c r="B2" s="3" t="inlineStr">
        <is>
          <t>Revenue</t>
        </is>
      </c>
      <c r="C2" s="3" t="inlineStr">
        <is>
          <t>Consulting services rendered</t>
        </is>
      </c>
      <c r="D2" s="3" t="inlineStr">
        <is>
          <t>Liam Tremblay</t>
        </is>
      </c>
      <c r="E2" s="3" t="inlineStr">
        <is>
          <t>Toronto</t>
        </is>
      </c>
      <c r="F2" s="3" t="inlineStr">
        <is>
          <t>ON</t>
        </is>
      </c>
      <c r="G2" s="3" t="inlineStr">
        <is>
          <t>Service Revenue</t>
        </is>
      </c>
      <c r="H2" s="4" t="n">
        <v>8500</v>
      </c>
      <c r="I2" s="5" t="n">
        <v>0.13</v>
      </c>
      <c r="J2" s="6">
        <f>H2*I2</f>
        <v/>
      </c>
      <c r="K2" s="6">
        <f>H2+J2</f>
        <v/>
      </c>
      <c r="L2" s="7">
        <f>IF(AND(H2&gt;0,G2="Service Revenue"),"Y","N")</f>
        <v/>
      </c>
      <c r="M2" s="7">
        <f>IF(AND(L2="Y",H2&gt;0),"Y","N")</f>
        <v/>
      </c>
      <c r="N2" s="3" t="inlineStr">
        <is>
          <t>Paid via e-transfer</t>
        </is>
      </c>
    </row>
    <row r="3">
      <c r="A3" s="2" t="inlineStr">
        <is>
          <t>2026-02-03</t>
        </is>
      </c>
      <c r="B3" s="3" t="inlineStr">
        <is>
          <t>Revenue</t>
        </is>
      </c>
      <c r="C3" s="3" t="inlineStr">
        <is>
          <t>Web design project</t>
        </is>
      </c>
      <c r="D3" s="3" t="inlineStr">
        <is>
          <t>Emma Bouchard</t>
        </is>
      </c>
      <c r="E3" s="3" t="inlineStr">
        <is>
          <t>Montreal</t>
        </is>
      </c>
      <c r="F3" s="3" t="inlineStr">
        <is>
          <t>QC</t>
        </is>
      </c>
      <c r="G3" s="3" t="inlineStr">
        <is>
          <t>Service Revenue</t>
        </is>
      </c>
      <c r="H3" s="8" t="n">
        <v>6200</v>
      </c>
      <c r="I3" s="5" t="n">
        <v>0.14975</v>
      </c>
      <c r="J3" s="9">
        <f>H3*I3</f>
        <v/>
      </c>
      <c r="K3" s="9">
        <f>H3+J3</f>
        <v/>
      </c>
      <c r="L3" s="10">
        <f>IF(AND(H3&gt;0,G3="Service Revenue"),"Y","N")</f>
        <v/>
      </c>
      <c r="M3" s="10">
        <f>IF(AND(L3="Y",H3&gt;0),"Y","N")</f>
        <v/>
      </c>
      <c r="N3" s="3" t="inlineStr">
        <is>
          <t>Net 30 invoice</t>
        </is>
      </c>
    </row>
    <row r="4">
      <c r="A4" s="2" t="inlineStr">
        <is>
          <t>2026-02-20</t>
        </is>
      </c>
      <c r="B4" s="3" t="inlineStr">
        <is>
          <t>Expense</t>
        </is>
      </c>
      <c r="C4" s="3" t="inlineStr">
        <is>
          <t>Monthly office rent</t>
        </is>
      </c>
      <c r="D4" s="3" t="inlineStr">
        <is>
          <t>Noah Property Group</t>
        </is>
      </c>
      <c r="E4" s="3" t="inlineStr">
        <is>
          <t>Toronto</t>
        </is>
      </c>
      <c r="F4" s="3" t="inlineStr">
        <is>
          <t>ON</t>
        </is>
      </c>
      <c r="G4" s="3" t="inlineStr">
        <is>
          <t>Rent</t>
        </is>
      </c>
      <c r="H4" s="11" t="n">
        <v>-2200</v>
      </c>
      <c r="I4" s="5" t="n">
        <v>0.13</v>
      </c>
      <c r="J4" s="6">
        <f>H4*I4</f>
        <v/>
      </c>
      <c r="K4" s="6">
        <f>H4+J4</f>
        <v/>
      </c>
      <c r="L4" s="7">
        <f>IF(AND(H4&gt;0,G4="Service Revenue"),"Y","N")</f>
        <v/>
      </c>
      <c r="M4" s="7">
        <f>IF(AND(L4="Y",H4&gt;0),"Y","N")</f>
        <v/>
      </c>
      <c r="N4" s="3" t="inlineStr">
        <is>
          <t>Recurring monthly</t>
        </is>
      </c>
    </row>
    <row r="5">
      <c r="A5" s="2" t="inlineStr">
        <is>
          <t>2026-03-05</t>
        </is>
      </c>
      <c r="B5" s="3" t="inlineStr">
        <is>
          <t>Revenue</t>
        </is>
      </c>
      <c r="C5" s="3" t="inlineStr">
        <is>
          <t>Interest on term deposit</t>
        </is>
      </c>
      <c r="D5" s="3" t="inlineStr">
        <is>
          <t>Bank of Nova Scotia</t>
        </is>
      </c>
      <c r="E5" s="3" t="inlineStr">
        <is>
          <t>Halifax</t>
        </is>
      </c>
      <c r="F5" s="3" t="inlineStr">
        <is>
          <t>NS</t>
        </is>
      </c>
      <c r="G5" s="3" t="inlineStr">
        <is>
          <t>Investment Income</t>
        </is>
      </c>
      <c r="H5" s="8" t="n">
        <v>1250</v>
      </c>
      <c r="I5" s="5" t="n">
        <v>0</v>
      </c>
      <c r="J5" s="9">
        <f>H5*I5</f>
        <v/>
      </c>
      <c r="K5" s="9">
        <f>H5+J5</f>
        <v/>
      </c>
      <c r="L5" s="10">
        <f>IF(AND(H5&gt;0,G5="Service Revenue"),"Y","N")</f>
        <v/>
      </c>
      <c r="M5" s="10">
        <f>IF(AND(L5="Y",H5&gt;0),"Y","N")</f>
        <v/>
      </c>
      <c r="N5" s="3" t="inlineStr">
        <is>
          <t>Passive income - GIC</t>
        </is>
      </c>
    </row>
    <row r="6">
      <c r="A6" s="2" t="inlineStr">
        <is>
          <t>2026-03-18</t>
        </is>
      </c>
      <c r="B6" s="3" t="inlineStr">
        <is>
          <t>Expense</t>
        </is>
      </c>
      <c r="C6" s="3" t="inlineStr">
        <is>
          <t>SaaS subscription - accounting software</t>
        </is>
      </c>
      <c r="D6" s="3" t="inlineStr">
        <is>
          <t>Olivia Software Inc.</t>
        </is>
      </c>
      <c r="E6" s="3" t="inlineStr">
        <is>
          <t>Vancouver</t>
        </is>
      </c>
      <c r="F6" s="3" t="inlineStr">
        <is>
          <t>BC</t>
        </is>
      </c>
      <c r="G6" s="3" t="inlineStr">
        <is>
          <t>Software</t>
        </is>
      </c>
      <c r="H6" s="11" t="n">
        <v>-349</v>
      </c>
      <c r="I6" s="5" t="n">
        <v>0.05</v>
      </c>
      <c r="J6" s="6">
        <f>H6*I6</f>
        <v/>
      </c>
      <c r="K6" s="6">
        <f>H6+J6</f>
        <v/>
      </c>
      <c r="L6" s="7">
        <f>IF(AND(H6&gt;0,G6="Service Revenue"),"Y","N")</f>
        <v/>
      </c>
      <c r="M6" s="7">
        <f>IF(AND(L6="Y",H6&gt;0),"Y","N")</f>
        <v/>
      </c>
      <c r="N6" s="3" t="inlineStr">
        <is>
          <t>Annual licence renewal</t>
        </is>
      </c>
    </row>
    <row r="7">
      <c r="A7" s="2" t="inlineStr">
        <is>
          <t>2026-04-10</t>
        </is>
      </c>
      <c r="B7" s="3" t="inlineStr">
        <is>
          <t>Revenue</t>
        </is>
      </c>
      <c r="C7" s="3" t="inlineStr">
        <is>
          <t>Marketing consulting retainer</t>
        </is>
      </c>
      <c r="D7" s="3" t="inlineStr">
        <is>
          <t>Lucas Fontaine</t>
        </is>
      </c>
      <c r="E7" s="3" t="inlineStr">
        <is>
          <t>Calgary</t>
        </is>
      </c>
      <c r="F7" s="3" t="inlineStr">
        <is>
          <t>AB</t>
        </is>
      </c>
      <c r="G7" s="3" t="inlineStr">
        <is>
          <t>Service Revenue</t>
        </is>
      </c>
      <c r="H7" s="8" t="n">
        <v>9400</v>
      </c>
      <c r="I7" s="5" t="n">
        <v>0.05</v>
      </c>
      <c r="J7" s="9">
        <f>H7*I7</f>
        <v/>
      </c>
      <c r="K7" s="9">
        <f>H7+J7</f>
        <v/>
      </c>
      <c r="L7" s="10">
        <f>IF(AND(H7&gt;0,G7="Service Revenue"),"Y","N")</f>
        <v/>
      </c>
      <c r="M7" s="10">
        <f>IF(AND(L7="Y",H7&gt;0),"Y","N")</f>
        <v/>
      </c>
      <c r="N7" s="3" t="inlineStr">
        <is>
          <t>Monthly retainer</t>
        </is>
      </c>
    </row>
    <row r="8">
      <c r="A8" s="2" t="inlineStr">
        <is>
          <t>2026-04-25</t>
        </is>
      </c>
      <c r="B8" s="3" t="inlineStr">
        <is>
          <t>Expense</t>
        </is>
      </c>
      <c r="C8" s="3" t="inlineStr">
        <is>
          <t>Subcontractor - graphic design</t>
        </is>
      </c>
      <c r="D8" s="3" t="inlineStr">
        <is>
          <t>Sophie Gagnon</t>
        </is>
      </c>
      <c r="E8" s="3" t="inlineStr">
        <is>
          <t>Ottawa</t>
        </is>
      </c>
      <c r="F8" s="3" t="inlineStr">
        <is>
          <t>ON</t>
        </is>
      </c>
      <c r="G8" s="3" t="inlineStr">
        <is>
          <t>Subcontractor Fees</t>
        </is>
      </c>
      <c r="H8" s="11" t="n">
        <v>-1800</v>
      </c>
      <c r="I8" s="5" t="n">
        <v>0.13</v>
      </c>
      <c r="J8" s="6">
        <f>H8*I8</f>
        <v/>
      </c>
      <c r="K8" s="6">
        <f>H8+J8</f>
        <v/>
      </c>
      <c r="L8" s="7">
        <f>IF(AND(H8&gt;0,G8="Service Revenue"),"Y","N")</f>
        <v/>
      </c>
      <c r="M8" s="7">
        <f>IF(AND(L8="Y",H8&gt;0),"Y","N")</f>
        <v/>
      </c>
      <c r="N8" s="3" t="inlineStr">
        <is>
          <t>One-time project</t>
        </is>
      </c>
    </row>
    <row r="9">
      <c r="A9" s="2" t="inlineStr">
        <is>
          <t>2026-05-08</t>
        </is>
      </c>
      <c r="B9" s="3" t="inlineStr">
        <is>
          <t>Revenue</t>
        </is>
      </c>
      <c r="C9" s="3" t="inlineStr">
        <is>
          <t>Dividend income from portfolio</t>
        </is>
      </c>
      <c r="D9" s="3" t="inlineStr">
        <is>
          <t>Ethan Investments Ltd.</t>
        </is>
      </c>
      <c r="E9" s="3" t="inlineStr">
        <is>
          <t>Toronto</t>
        </is>
      </c>
      <c r="F9" s="3" t="inlineStr">
        <is>
          <t>ON</t>
        </is>
      </c>
      <c r="G9" s="3" t="inlineStr">
        <is>
          <t>Investment Income</t>
        </is>
      </c>
      <c r="H9" s="8" t="n">
        <v>2100</v>
      </c>
      <c r="I9" s="5" t="n">
        <v>0</v>
      </c>
      <c r="J9" s="9">
        <f>H9*I9</f>
        <v/>
      </c>
      <c r="K9" s="9">
        <f>H9+J9</f>
        <v/>
      </c>
      <c r="L9" s="10">
        <f>IF(AND(H9&gt;0,G9="Service Revenue"),"Y","N")</f>
        <v/>
      </c>
      <c r="M9" s="10">
        <f>IF(AND(L9="Y",H9&gt;0),"Y","N")</f>
        <v/>
      </c>
      <c r="N9" s="3" t="inlineStr">
        <is>
          <t>Passive - non-eligible dividend</t>
        </is>
      </c>
    </row>
    <row r="10">
      <c r="A10" s="2" t="inlineStr">
        <is>
          <t>2026-05-22</t>
        </is>
      </c>
      <c r="B10" s="3" t="inlineStr">
        <is>
          <t>Expense</t>
        </is>
      </c>
      <c r="C10" s="3" t="inlineStr">
        <is>
          <t>Business insurance premium</t>
        </is>
      </c>
      <c r="D10" s="3" t="inlineStr">
        <is>
          <t>Charlotte Insurance Brokers</t>
        </is>
      </c>
      <c r="E10" s="3" t="inlineStr">
        <is>
          <t>Edmonton</t>
        </is>
      </c>
      <c r="F10" s="3" t="inlineStr">
        <is>
          <t>AB</t>
        </is>
      </c>
      <c r="G10" s="3" t="inlineStr">
        <is>
          <t>Insurance</t>
        </is>
      </c>
      <c r="H10" s="11" t="n">
        <v>-640</v>
      </c>
      <c r="I10" s="5" t="n">
        <v>0.05</v>
      </c>
      <c r="J10" s="6">
        <f>H10*I10</f>
        <v/>
      </c>
      <c r="K10" s="6">
        <f>H10+J10</f>
        <v/>
      </c>
      <c r="L10" s="7">
        <f>IF(AND(H10&gt;0,G10="Service Revenue"),"Y","N")</f>
        <v/>
      </c>
      <c r="M10" s="7">
        <f>IF(AND(L10="Y",H10&gt;0),"Y","N")</f>
        <v/>
      </c>
      <c r="N10" s="3" t="inlineStr">
        <is>
          <t>Annual policy</t>
        </is>
      </c>
    </row>
    <row r="11">
      <c r="A11" s="2" t="inlineStr">
        <is>
          <t>2026-06-14</t>
        </is>
      </c>
      <c r="B11" s="3" t="inlineStr">
        <is>
          <t>Expense</t>
        </is>
      </c>
      <c r="C11" s="3" t="inlineStr">
        <is>
          <t>Client meals and entertainment</t>
        </is>
      </c>
      <c r="D11" s="3" t="inlineStr">
        <is>
          <t>William Chen</t>
        </is>
      </c>
      <c r="E11" s="3" t="inlineStr">
        <is>
          <t>Winnipeg</t>
        </is>
      </c>
      <c r="F11" s="3" t="inlineStr">
        <is>
          <t>MB</t>
        </is>
      </c>
      <c r="G11" s="3" t="inlineStr">
        <is>
          <t>Meals</t>
        </is>
      </c>
      <c r="H11" s="12" t="n">
        <v>-215</v>
      </c>
      <c r="I11" s="5" t="n">
        <v>0.05</v>
      </c>
      <c r="J11" s="9">
        <f>H11*I11</f>
        <v/>
      </c>
      <c r="K11" s="9">
        <f>H11+J11</f>
        <v/>
      </c>
      <c r="L11" s="10">
        <f>IF(AND(H11&gt;0,G11="Service Revenue"),"Y","N")</f>
        <v/>
      </c>
      <c r="M11" s="10">
        <f>IF(AND(L11="Y",H11&gt;0),"Y","N")</f>
        <v/>
      </c>
      <c r="N11" s="3" t="inlineStr">
        <is>
          <t>50% deductible for tax</t>
        </is>
      </c>
    </row>
    <row r="12"/>
    <row r="13">
      <c r="A13" s="13" t="n"/>
      <c r="B13" s="13" t="n"/>
      <c r="C13" s="13" t="n"/>
      <c r="D13" s="13" t="n"/>
      <c r="E13" s="13" t="n"/>
      <c r="F13" s="13" t="n"/>
      <c r="G13" s="14" t="inlineStr">
        <is>
          <t>TOTALS</t>
        </is>
      </c>
      <c r="H13" s="15">
        <f>SUM(H2:H11)</f>
        <v/>
      </c>
      <c r="J13" s="16">
        <f>SUM(J2:J11)</f>
        <v/>
      </c>
    </row>
    <row r="14">
      <c r="A14" s="13" t="n"/>
      <c r="B14" s="13" t="n"/>
      <c r="C14" s="13" t="n"/>
      <c r="D14" s="13" t="n"/>
      <c r="E14" s="13" t="n"/>
      <c r="F14" s="13" t="n"/>
      <c r="G14" s="14" t="inlineStr">
        <is>
          <t>Eligible Active Business Income (SBD=Y)</t>
        </is>
      </c>
      <c r="H14" s="17">
        <f>SUMIF(M2:M11,"Y",H2:H11)</f>
        <v/>
      </c>
    </row>
    <row r="15">
      <c r="A15" s="13" t="n"/>
      <c r="B15" s="13" t="n"/>
      <c r="C15" s="13" t="n"/>
      <c r="D15" s="13" t="n"/>
      <c r="E15" s="13" t="n"/>
      <c r="F15" s="13" t="n"/>
      <c r="G15" s="14" t="inlineStr">
        <is>
          <t>Passive / Investment Income</t>
        </is>
      </c>
      <c r="H15" s="17">
        <f>SUMIF(G2:G11,"Investment Income",H2:H11)</f>
        <v/>
      </c>
    </row>
  </sheetData>
  <autoFilter ref="A1:N11"/>
  <conditionalFormatting sqref="H2:H11">
    <cfRule type="cellIs" priority="1" operator="lessThan" dxfId="0">
      <formula>0</formula>
    </cfRule>
    <cfRule type="cellIs" priority="2" operator="greaterThanOrEqual" dxfId="1">
      <formula>0</formula>
    </cfRule>
  </conditionalFormatting>
  <dataValidations count="2">
    <dataValidation sqref="L2:M11" showErrorMessage="1" showInputMessage="1" allowBlank="1" type="list">
      <formula1>"Y,N"</formula1>
    </dataValidation>
    <dataValidation sqref="B2:B11" showErrorMessage="1" showInputMessage="1" allowBlank="1" type="list">
      <formula1>"Revenue,Expense"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selection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>
      <c r="A1" s="18" t="inlineStr">
        <is>
          <t>Small Business Deduction (SBD) Summary Dashboard</t>
        </is>
      </c>
    </row>
    <row r="2"/>
    <row r="3">
      <c r="A3" s="19" t="inlineStr">
        <is>
          <t>Corporation Information</t>
        </is>
      </c>
    </row>
    <row r="4">
      <c r="A4" s="14" t="inlineStr">
        <is>
          <t>Corporation Name</t>
        </is>
      </c>
      <c r="B4" s="3" t="inlineStr">
        <is>
          <t>Maple Leaf Consulting Group Inc.</t>
        </is>
      </c>
    </row>
    <row r="5">
      <c r="A5" s="14" t="inlineStr">
        <is>
          <t>Business Number (BN)</t>
        </is>
      </c>
      <c r="B5" s="3" t="inlineStr">
        <is>
          <t>123456789RT0001</t>
        </is>
      </c>
    </row>
    <row r="6">
      <c r="A6" s="14" t="inlineStr">
        <is>
          <t>Fiscal Year-End</t>
        </is>
      </c>
      <c r="B6" s="3" t="inlineStr">
        <is>
          <t>2026-12-31</t>
        </is>
      </c>
    </row>
    <row r="7">
      <c r="A7" s="14" t="inlineStr">
        <is>
          <t>Province of Incorporation</t>
        </is>
      </c>
      <c r="B7" s="3" t="inlineStr">
        <is>
          <t>Ontario</t>
        </is>
      </c>
    </row>
    <row r="8"/>
    <row r="9"/>
    <row r="10">
      <c r="A10" s="19" t="inlineStr">
        <is>
          <t>Key Tax Metrics</t>
        </is>
      </c>
    </row>
    <row r="11">
      <c r="A11" s="14" t="inlineStr">
        <is>
          <t>Active Business Income (SBD-eligible)</t>
        </is>
      </c>
      <c r="B11" s="17">
        <f>SUMIF('SBD Inputs &amp; Transactions'!M2:M11,"Y",'SBD Inputs &amp; Transactions'!H2:H11)</f>
        <v/>
      </c>
    </row>
    <row r="12">
      <c r="A12" s="14" t="inlineStr">
        <is>
          <t>Passive / Investment Income</t>
        </is>
      </c>
      <c r="B12" s="17">
        <f>SUMIF('SBD Inputs &amp; Transactions'!G2:G11,"Investment Income",'SBD Inputs &amp; Transactions'!H2:H11)</f>
        <v/>
      </c>
    </row>
    <row r="13">
      <c r="A13" s="14" t="inlineStr">
        <is>
          <t>Total Taxable Income (Net)</t>
        </is>
      </c>
      <c r="B13" s="17">
        <f>SUM('SBD Inputs &amp; Transactions'!H2:H11)</f>
        <v/>
      </c>
    </row>
    <row r="14">
      <c r="A14" s="14" t="inlineStr">
        <is>
          <t>SBD Business Limit Applied (Tapered)</t>
        </is>
      </c>
      <c r="B14" s="17">
        <f>MAX(0,500000-MAX(0,B12-50000)*5)</f>
        <v/>
      </c>
    </row>
    <row r="15">
      <c r="A15" s="14" t="inlineStr">
        <is>
          <t>Taxable Income Eligible for SBD</t>
        </is>
      </c>
      <c r="B15" s="17">
        <f>MIN(B11,B14)</f>
        <v/>
      </c>
    </row>
    <row r="16">
      <c r="A16" s="14" t="inlineStr">
        <is>
          <t>Small Business Tax Rate (Combined Fed/Prov)</t>
        </is>
      </c>
      <c r="B16" s="5" t="n">
        <v>0.12</v>
      </c>
    </row>
    <row r="17">
      <c r="A17" s="14" t="inlineStr">
        <is>
          <t>General Corporate Tax Rate (Combined Fed/Prov)</t>
        </is>
      </c>
      <c r="B17" s="5" t="n">
        <v>0.265</v>
      </c>
    </row>
    <row r="18">
      <c r="A18" s="14" t="inlineStr">
        <is>
          <t>Estimated Small Business Deduction (Tax)</t>
        </is>
      </c>
      <c r="B18" s="17">
        <f>B15*B16</f>
        <v/>
      </c>
    </row>
    <row r="19">
      <c r="A19" s="14" t="inlineStr">
        <is>
          <t>Corporate Tax Savings Estimate</t>
        </is>
      </c>
      <c r="B19" s="17">
        <f>B15*(B17-B16)</f>
        <v/>
      </c>
    </row>
    <row r="20">
      <c r="A20" s="14" t="inlineStr">
        <is>
          <t>HST Collected (Total)</t>
        </is>
      </c>
      <c r="B20" s="17">
        <f>SUM('SBD Inputs &amp; Transactions'!J2:J11)</f>
        <v/>
      </c>
    </row>
    <row r="21">
      <c r="A21" s="14" t="inlineStr">
        <is>
          <t>Effective Tax Rate on Eligible Income</t>
        </is>
      </c>
      <c r="B21" s="20">
        <f>IFERROR(B18/B15,0)</f>
        <v/>
      </c>
    </row>
    <row r="22"/>
    <row r="23"/>
    <row r="24">
      <c r="A24" s="19" t="inlineStr">
        <is>
          <t>Category Breakdown (Gross Amount)</t>
        </is>
      </c>
    </row>
    <row r="25">
      <c r="A25" s="21" t="inlineStr">
        <is>
          <t>Category</t>
        </is>
      </c>
      <c r="B25" s="21" t="inlineStr">
        <is>
          <t>Total Amount</t>
        </is>
      </c>
    </row>
    <row r="26">
      <c r="A26" s="22" t="inlineStr">
        <is>
          <t>Service Revenue</t>
        </is>
      </c>
      <c r="B26" s="9">
        <f>SUMIF('SBD Inputs &amp; Transactions'!G2:G11,A26,'SBD Inputs &amp; Transactions'!H2:H11)</f>
        <v/>
      </c>
    </row>
    <row r="27">
      <c r="A27" s="23" t="inlineStr">
        <is>
          <t>Investment Income</t>
        </is>
      </c>
      <c r="B27" s="6">
        <f>SUMIF('SBD Inputs &amp; Transactions'!G2:G11,A27,'SBD Inputs &amp; Transactions'!H2:H11)</f>
        <v/>
      </c>
    </row>
    <row r="28">
      <c r="A28" s="22" t="inlineStr">
        <is>
          <t>Rent</t>
        </is>
      </c>
      <c r="B28" s="9">
        <f>SUMIF('SBD Inputs &amp; Transactions'!G2:G11,A28,'SBD Inputs &amp; Transactions'!H2:H11)</f>
        <v/>
      </c>
    </row>
    <row r="29">
      <c r="A29" s="23" t="inlineStr">
        <is>
          <t>Software</t>
        </is>
      </c>
      <c r="B29" s="6">
        <f>SUMIF('SBD Inputs &amp; Transactions'!G2:G11,A29,'SBD Inputs &amp; Transactions'!H2:H11)</f>
        <v/>
      </c>
    </row>
    <row r="30">
      <c r="A30" s="22" t="inlineStr">
        <is>
          <t>Subcontractor Fees</t>
        </is>
      </c>
      <c r="B30" s="9">
        <f>SUMIF('SBD Inputs &amp; Transactions'!G2:G11,A30,'SBD Inputs &amp; Transactions'!H2:H11)</f>
        <v/>
      </c>
    </row>
    <row r="31">
      <c r="A31" s="23" t="inlineStr">
        <is>
          <t>Insurance</t>
        </is>
      </c>
      <c r="B31" s="6">
        <f>SUMIF('SBD Inputs &amp; Transactions'!G2:G11,A31,'SBD Inputs &amp; Transactions'!H2:H11)</f>
        <v/>
      </c>
    </row>
    <row r="32">
      <c r="A32" s="22" t="inlineStr">
        <is>
          <t>Meals</t>
        </is>
      </c>
      <c r="B32" s="9">
        <f>SUMIF('SBD Inputs &amp; Transactions'!G2:G11,A32,'SBD Inputs &amp; Transactions'!H2:H11)</f>
        <v/>
      </c>
    </row>
    <row r="33"/>
    <row r="34"/>
    <row r="35">
      <c r="A35" s="19" t="inlineStr">
        <is>
          <t>Monthly Active Business Income</t>
        </is>
      </c>
    </row>
    <row r="36">
      <c r="A36" s="21" t="inlineStr">
        <is>
          <t>Month</t>
        </is>
      </c>
      <c r="B36" s="21" t="inlineStr">
        <is>
          <t>Active Business Income</t>
        </is>
      </c>
    </row>
    <row r="37">
      <c r="A37" s="22" t="inlineStr">
        <is>
          <t>2026-01</t>
        </is>
      </c>
      <c r="B37" s="9">
        <f>SUMPRODUCT(('SBD Inputs &amp; Transactions'!$M$2:$M$11="Y")*(TEXT('SBD Inputs &amp; Transactions'!$A$2:$A$11,"YYYY-MM")=A37)*'SBD Inputs &amp; Transactions'!$H$2:$H$11)</f>
        <v/>
      </c>
    </row>
    <row r="38">
      <c r="A38" s="23" t="inlineStr">
        <is>
          <t>2026-02</t>
        </is>
      </c>
      <c r="B38" s="6">
        <f>SUMPRODUCT(('SBD Inputs &amp; Transactions'!$M$2:$M$11="Y")*(TEXT('SBD Inputs &amp; Transactions'!$A$2:$A$11,"YYYY-MM")=A38)*'SBD Inputs &amp; Transactions'!$H$2:$H$11)</f>
        <v/>
      </c>
    </row>
    <row r="39">
      <c r="A39" s="22" t="inlineStr">
        <is>
          <t>2026-03</t>
        </is>
      </c>
      <c r="B39" s="9">
        <f>SUMPRODUCT(('SBD Inputs &amp; Transactions'!$M$2:$M$11="Y")*(TEXT('SBD Inputs &amp; Transactions'!$A$2:$A$11,"YYYY-MM")=A39)*'SBD Inputs &amp; Transactions'!$H$2:$H$11)</f>
        <v/>
      </c>
    </row>
    <row r="40">
      <c r="A40" s="23" t="inlineStr">
        <is>
          <t>2026-04</t>
        </is>
      </c>
      <c r="B40" s="6">
        <f>SUMPRODUCT(('SBD Inputs &amp; Transactions'!$M$2:$M$11="Y")*(TEXT('SBD Inputs &amp; Transactions'!$A$2:$A$11,"YYYY-MM")=A40)*'SBD Inputs &amp; Transactions'!$H$2:$H$11)</f>
        <v/>
      </c>
    </row>
    <row r="41">
      <c r="A41" s="22" t="inlineStr">
        <is>
          <t>2026-05</t>
        </is>
      </c>
      <c r="B41" s="9">
        <f>SUMPRODUCT(('SBD Inputs &amp; Transactions'!$M$2:$M$11="Y")*(TEXT('SBD Inputs &amp; Transactions'!$A$2:$A$11,"YYYY-MM")=A41)*'SBD Inputs &amp; Transactions'!$H$2:$H$11)</f>
        <v/>
      </c>
    </row>
    <row r="42">
      <c r="A42" s="23" t="inlineStr">
        <is>
          <t>2026-06</t>
        </is>
      </c>
      <c r="B42" s="6">
        <f>SUMPRODUCT(('SBD Inputs &amp; Transactions'!$M$2:$M$11="Y")*(TEXT('SBD Inputs &amp; Transactions'!$A$2:$A$11,"YYYY-MM")=A42)*'SBD Inputs &amp; Transactions'!$H$2:$H$11)</f>
        <v/>
      </c>
    </row>
    <row r="43"/>
    <row r="44"/>
    <row r="45">
      <c r="A45" s="24" t="inlineStr">
        <is>
          <t>Income Type</t>
        </is>
      </c>
      <c r="B45" s="24" t="inlineStr">
        <is>
          <t>Amount</t>
        </is>
      </c>
    </row>
    <row r="46">
      <c r="A46" t="inlineStr">
        <is>
          <t>Active Business Income</t>
        </is>
      </c>
      <c r="B46" s="25">
        <f>B11</f>
        <v/>
      </c>
    </row>
    <row r="47">
      <c r="A47" t="inlineStr">
        <is>
          <t>Passive/Investment Income</t>
        </is>
      </c>
      <c r="B47" s="25">
        <f>B12</f>
        <v/>
      </c>
    </row>
  </sheetData>
  <mergeCells count="5">
    <mergeCell ref="A1:F1"/>
    <mergeCell ref="A3:B3"/>
    <mergeCell ref="A10:B10"/>
    <mergeCell ref="A24:C24"/>
    <mergeCell ref="A35:C35"/>
  </mergeCells>
  <conditionalFormatting sqref="B14">
    <cfRule type="expression" priority="1" dxfId="2" stopIfTrue="1">
      <formula>B14&lt;=0</formula>
    </cfRule>
    <cfRule type="expression" priority="2" dxfId="3" stopIfTrue="1">
      <formula>B14&gt;0</formula>
    </cfRule>
  </conditionalFormatting>
  <conditionalFormatting sqref="B12">
    <cfRule type="expression" priority="3" dxfId="2" stopIfTrue="1">
      <formula>B12&gt;50000</formula>
    </cfRule>
  </conditionalFormatting>
  <conditionalFormatting sqref="B19">
    <cfRule type="expression" priority="4" dxfId="3" stopIfTrue="1">
      <formula>B19&gt;0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100" customWidth="1" min="1" max="1"/>
    <col width="20" customWidth="1" min="2" max="2"/>
  </cols>
  <sheetData>
    <row r="1">
      <c r="A1" s="26" t="inlineStr">
        <is>
          <t>Small Business Deduction (SBD) Template - Instructions</t>
        </is>
      </c>
      <c r="B1" s="29" t="n"/>
    </row>
    <row r="2"/>
    <row r="3">
      <c r="A3" s="27" t="inlineStr">
        <is>
          <t>How to Use This Workbook</t>
        </is>
      </c>
      <c r="B3" s="29" t="n"/>
    </row>
    <row r="4">
      <c r="A4" s="28" t="inlineStr">
        <is>
          <t>1. Enter all corporation transactions on the 'SBD Inputs &amp; Transactions' sheet.</t>
        </is>
      </c>
      <c r="B4" s="29" t="n"/>
    </row>
    <row r="5">
      <c r="A5" s="28" t="inlineStr">
        <is>
          <t>2. Keep all dates in YYYY-MM-DD format (Canadian standard).</t>
        </is>
      </c>
      <c r="B5" s="29" t="n"/>
    </row>
    <row r="6">
      <c r="A6" s="28" t="inlineStr">
        <is>
          <t>3. Select Transaction Type, Category, and Province from the dropdown lists where provided.</t>
        </is>
      </c>
      <c r="B6" s="29" t="n"/>
    </row>
    <row r="7">
      <c r="A7" s="28" t="inlineStr">
        <is>
          <t>4. The columns HST Amount, Gross Amount, Active Business Income, and SBD Eligibility calculate automatically.</t>
        </is>
      </c>
      <c r="B7" s="29" t="n"/>
    </row>
    <row r="8">
      <c r="A8" s="28" t="inlineStr">
        <is>
          <t>5. Mark 'Active Business Income? (Y/N)' and 'Eligible for SBD? (Y/N)' carefully - these drive the SBD Summary sheet.</t>
        </is>
      </c>
      <c r="B8" s="29" t="n"/>
    </row>
    <row r="9">
      <c r="A9" s="28" t="inlineStr">
        <is>
          <t>6. Review the 'SBD Summary' sheet for a dashboard of taxable income, SBD limit usage, and estimated tax savings.</t>
        </is>
      </c>
      <c r="B9" s="29" t="n"/>
    </row>
    <row r="10"/>
    <row r="11">
      <c r="A11" s="27" t="inlineStr">
        <is>
          <t>Canada-Specific Assumptions</t>
        </is>
      </c>
      <c r="B11" s="29" t="n"/>
    </row>
    <row r="12">
      <c r="A12" s="28" t="inlineStr">
        <is>
          <t>- HST/GST rates vary by province (e.g. ON 13%, QC 14.975%, AB/BC/MB 5%). Update column I as needed.</t>
        </is>
      </c>
      <c r="B12" s="29" t="n"/>
    </row>
    <row r="13">
      <c r="A13" s="28" t="inlineStr">
        <is>
          <t>- The SBD business limit is $500,000 federally and is reduced for corporations with over $50,000 of passive investment income (tapered by $5 for every $1 over $50,000, per current CRA grind rules).</t>
        </is>
      </c>
      <c r="B13" s="29" t="n"/>
    </row>
    <row r="14">
      <c r="A14" s="28" t="inlineStr">
        <is>
          <t>- Small business tax rate and general corporate tax rate cells on the Summary sheet are editable assumptions - confirm current combined federal/provincial rates for your province.</t>
        </is>
      </c>
      <c r="B14" s="29" t="n"/>
    </row>
    <row r="15">
      <c r="A15" s="28" t="inlineStr">
        <is>
          <t>- Investment/passive income (interest, dividends, rental) does NOT qualify for the SBD and can reduce the business limit.</t>
        </is>
      </c>
      <c r="B15" s="29" t="n"/>
    </row>
    <row r="16">
      <c r="A16" s="28" t="inlineStr">
        <is>
          <t>- This template is for estimation and organizational purposes only and does not replace professional tax advice.</t>
        </is>
      </c>
      <c r="B16" s="29" t="n"/>
    </row>
    <row r="17"/>
    <row r="18">
      <c r="A18" s="27" t="inlineStr">
        <is>
          <t>Filing Reminders</t>
        </is>
      </c>
      <c r="B18" s="29" t="n"/>
    </row>
    <row r="19">
      <c r="A19" s="28" t="inlineStr">
        <is>
          <t>- Ensure your corporation is registered for a Business Number (BN) with CRA (format: 123456789RT0001).</t>
        </is>
      </c>
      <c r="B19" s="29" t="n"/>
    </row>
    <row r="20">
      <c r="A20" s="28" t="inlineStr">
        <is>
          <t>- Register for a GST/HST account if taxable supplies exceed the small supplier threshold.</t>
        </is>
      </c>
      <c r="B20" s="29" t="n"/>
    </row>
    <row r="21">
      <c r="A21" s="28" t="inlineStr">
        <is>
          <t>- File the T2 Corporation Income Tax Return annually, including Schedule 125 (Income Statement Information) and Schedule 8 (CCA).</t>
        </is>
      </c>
      <c r="B21" s="29" t="n"/>
    </row>
    <row r="22">
      <c r="A22" s="28" t="inlineStr">
        <is>
          <t>- Complete Schedule T2SCH100 (Balance Sheet Information) and any SBD-specific schedules (e.g. Schedule 7 for investment income, Schedule 5 for provincial allocations).</t>
        </is>
      </c>
      <c r="B22" s="29" t="n"/>
    </row>
    <row r="23">
      <c r="A23" s="28" t="inlineStr">
        <is>
          <t>- Confirm your fiscal year-end and file within 6 months of that date; any tax owing is generally due within 2 or 3 months depending on eligibility.</t>
        </is>
      </c>
      <c r="B23" s="29" t="n"/>
    </row>
    <row r="24">
      <c r="A24" s="28" t="inlineStr">
        <is>
          <t>- Always confirm final figures, rates, and eligibility with a Chartered Professional Accountant (CPA) before filing with the CRA.</t>
        </is>
      </c>
      <c r="B24" s="29" t="n"/>
    </row>
  </sheetData>
  <mergeCells count="21">
    <mergeCell ref="A1:B1"/>
    <mergeCell ref="A3:B3"/>
    <mergeCell ref="A4:B4"/>
    <mergeCell ref="A5:B5"/>
    <mergeCell ref="A6:B6"/>
    <mergeCell ref="A7:B7"/>
    <mergeCell ref="A8:B8"/>
    <mergeCell ref="A9:B9"/>
    <mergeCell ref="A11:B11"/>
    <mergeCell ref="A12:B12"/>
    <mergeCell ref="A13:B13"/>
    <mergeCell ref="A14:B14"/>
    <mergeCell ref="A15:B15"/>
    <mergeCell ref="A16:B16"/>
    <mergeCell ref="A18:B18"/>
    <mergeCell ref="A19:B19"/>
    <mergeCell ref="A20:B20"/>
    <mergeCell ref="A21:B21"/>
    <mergeCell ref="A22:B22"/>
    <mergeCell ref="A23:B23"/>
    <mergeCell ref="A24:B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2026-07-13T04:55:41Z</dcterms:created>
  <dcterms:modified xmlns:dcterms="http://purl.org/dc/terms/" xmlns:xsi="http://www.w3.org/2001/XMLSchema-instance" xsi:type="dcterms:W3CDTF">2026-07-13T04:55:41Z</dcterms:modified>
</cp:coreProperties>
</file>