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ason Yield Log"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0.0&quot;  :1&quot;"/>
    <numFmt numFmtId="166" formatCode="0.0&quot; :1&quot;"/>
    <numFmt numFmtId="167" formatCode="YYYY-MM-DD"/>
  </numFmts>
  <fonts count="7">
    <font>
      <name val="Calibri"/>
      <family val="2"/>
      <color theme="1"/>
      <sz val="11"/>
      <scheme val="minor"/>
    </font>
    <font>
      <name val="Calibri"/>
      <b val="1"/>
      <color rgb="000F766E"/>
      <sz val="16"/>
    </font>
    <font>
      <name val="Calibri"/>
      <b val="1"/>
      <color rgb="00FFFFFF"/>
      <sz val="11"/>
    </font>
    <font>
      <name val="Calibri"/>
      <sz val="10.5"/>
    </font>
    <font>
      <name val="Calibri"/>
      <b val="1"/>
      <sz val="10.5"/>
    </font>
    <font>
      <name val="Calibri"/>
      <b val="1"/>
      <color rgb="00FFFFFF"/>
      <sz val="10.5"/>
    </font>
    <font>
      <name val="Calibri"/>
      <b val="1"/>
      <color rgb="000F766E"/>
      <sz val="11"/>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6">
    <xf numFmtId="0" fontId="0" fillId="0" borderId="0" pivotButton="0" quotePrefix="0" xfId="0"/>
    <xf numFmtId="0" fontId="1" fillId="0" borderId="0" applyAlignment="1" pivotButton="0" quotePrefix="0" xfId="0">
      <alignment horizontal="left" vertical="center"/>
    </xf>
    <xf numFmtId="0" fontId="2" fillId="6"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0" fontId="3" fillId="3" borderId="1" applyAlignment="1" pivotButton="0" quotePrefix="0" xfId="0">
      <alignment horizontal="center" vertical="center" wrapText="1"/>
    </xf>
    <xf numFmtId="3" fontId="3" fillId="4" borderId="1" applyAlignment="1" pivotButton="0" quotePrefix="0" xfId="0">
      <alignment horizontal="center" vertical="center" wrapText="1"/>
    </xf>
    <xf numFmtId="165" fontId="3" fillId="0" borderId="1" applyAlignment="1" pivotButton="0" quotePrefix="0" xfId="0">
      <alignment horizontal="center" vertical="center" wrapText="1"/>
    </xf>
    <xf numFmtId="164" fontId="3" fillId="0" borderId="1" applyAlignment="1" pivotButton="0" quotePrefix="0" xfId="0">
      <alignment horizontal="center" vertical="center" wrapText="1"/>
    </xf>
    <xf numFmtId="2" fontId="3" fillId="0" borderId="1" applyAlignment="1" pivotButton="0" quotePrefix="0" xfId="0">
      <alignment horizontal="center" vertical="center" wrapText="1"/>
    </xf>
    <xf numFmtId="0" fontId="3" fillId="5" borderId="1" applyAlignment="1" pivotButton="0" quotePrefix="0" xfId="0">
      <alignment horizontal="center" vertical="center" wrapText="1"/>
    </xf>
    <xf numFmtId="0" fontId="5" fillId="6" borderId="1" applyAlignment="1" pivotButton="0" quotePrefix="0" xfId="0">
      <alignment horizontal="center" vertical="center" wrapText="1"/>
    </xf>
    <xf numFmtId="3" fontId="5" fillId="6" borderId="1" applyAlignment="1" pivotButton="0" quotePrefix="0" xfId="0">
      <alignment horizontal="center" vertical="center" wrapText="1"/>
    </xf>
    <xf numFmtId="165" fontId="5" fillId="6" borderId="1" applyAlignment="1" pivotButton="0" quotePrefix="0" xfId="0">
      <alignment horizontal="center" vertical="center" wrapText="1"/>
    </xf>
    <xf numFmtId="164" fontId="5" fillId="6" borderId="1" applyAlignment="1" pivotButton="0" quotePrefix="0" xfId="0">
      <alignment horizontal="center" vertical="center" wrapText="1"/>
    </xf>
    <xf numFmtId="2" fontId="5" fillId="6" borderId="1" applyAlignment="1" pivotButton="0" quotePrefix="0" xfId="0">
      <alignment horizontal="center" vertical="center" wrapText="1"/>
    </xf>
    <xf numFmtId="0" fontId="1" fillId="0" borderId="0" pivotButton="0" quotePrefix="0" xfId="0"/>
    <xf numFmtId="0" fontId="4" fillId="3" borderId="1" applyAlignment="1" pivotButton="0" quotePrefix="0" xfId="0">
      <alignment horizontal="left" vertical="center" wrapText="1"/>
    </xf>
    <xf numFmtId="3" fontId="6" fillId="3" borderId="1" applyAlignment="1" pivotButton="0" quotePrefix="0" xfId="0">
      <alignment horizontal="center" vertical="center" wrapText="1"/>
    </xf>
    <xf numFmtId="0" fontId="4" fillId="5" borderId="1" applyAlignment="1" pivotButton="0" quotePrefix="0" xfId="0">
      <alignment horizontal="left" vertical="center" wrapText="1"/>
    </xf>
    <xf numFmtId="3" fontId="6" fillId="5" borderId="1" applyAlignment="1" pivotButton="0" quotePrefix="0" xfId="0">
      <alignment horizontal="center" vertical="center" wrapText="1"/>
    </xf>
    <xf numFmtId="1" fontId="3" fillId="3" borderId="1" applyAlignment="1" pivotButton="0" quotePrefix="0" xfId="0">
      <alignment horizontal="center" vertical="center" wrapText="1"/>
    </xf>
    <xf numFmtId="3" fontId="3" fillId="3" borderId="1" applyAlignment="1" pivotButton="0" quotePrefix="0" xfId="0">
      <alignment horizontal="center" vertical="center" wrapText="1"/>
    </xf>
    <xf numFmtId="164" fontId="3" fillId="3" borderId="1" applyAlignment="1" pivotButton="0" quotePrefix="0" xfId="0">
      <alignment horizontal="center" vertical="center" wrapText="1"/>
    </xf>
    <xf numFmtId="1" fontId="3" fillId="5" borderId="1" applyAlignment="1" pivotButton="0" quotePrefix="0" xfId="0">
      <alignment horizontal="center" vertical="center" wrapText="1"/>
    </xf>
    <xf numFmtId="3" fontId="3" fillId="5" borderId="1" applyAlignment="1" pivotButton="0" quotePrefix="0" xfId="0">
      <alignment horizontal="center" vertical="center" wrapText="1"/>
    </xf>
    <xf numFmtId="164" fontId="3" fillId="5" borderId="1" applyAlignment="1" pivotButton="0" quotePrefix="0" xfId="0">
      <alignment horizontal="center" vertical="center" wrapText="1"/>
    </xf>
    <xf numFmtId="164" fontId="6" fillId="5" borderId="1" applyAlignment="1" pivotButton="0" quotePrefix="0" xfId="0">
      <alignment horizontal="center" vertical="center" wrapText="1"/>
    </xf>
    <xf numFmtId="166" fontId="6" fillId="3" borderId="1" applyAlignment="1" pivotButton="0" quotePrefix="0" xfId="0">
      <alignment horizontal="center" vertical="center" wrapText="1"/>
    </xf>
    <xf numFmtId="2" fontId="6" fillId="5" borderId="1" applyAlignment="1" pivotButton="0" quotePrefix="0" xfId="0">
      <alignment horizontal="center" vertical="center" wrapText="1"/>
    </xf>
    <xf numFmtId="167" fontId="3" fillId="3" borderId="1" applyAlignment="1" pivotButton="0" quotePrefix="0" xfId="0">
      <alignment horizontal="center" vertical="center" wrapText="1"/>
    </xf>
    <xf numFmtId="167" fontId="3" fillId="5" borderId="1" applyAlignment="1" pivotButton="0" quotePrefix="0" xfId="0">
      <alignment horizontal="center" vertical="center" wrapText="1"/>
    </xf>
    <xf numFmtId="0" fontId="5" fillId="6" borderId="1" applyAlignment="1" pivotButton="0" quotePrefix="0" xfId="0">
      <alignment horizontal="left" vertical="top" wrapText="1"/>
    </xf>
    <xf numFmtId="0" fontId="3" fillId="5" borderId="1" applyAlignment="1" pivotButton="0" quotePrefix="0" xfId="0">
      <alignment horizontal="left" vertical="top" wrapText="1"/>
    </xf>
    <xf numFmtId="0" fontId="3" fillId="3" borderId="1" applyAlignment="1" pivotButton="0" quotePrefix="0" xfId="0">
      <alignment horizontal="left" vertical="top" wrapText="1"/>
    </xf>
    <xf numFmtId="164" fontId="3" fillId="4" borderId="1" applyAlignment="1" pivotButton="0" quotePrefix="0" xfId="0">
      <alignment horizontal="center" vertical="center" wrapText="1"/>
    </xf>
    <xf numFmtId="165" fontId="3" fillId="0" borderId="1" applyAlignment="1" pivotButton="0" quotePrefix="0" xfId="0">
      <alignment horizontal="center" vertical="center" wrapText="1"/>
    </xf>
    <xf numFmtId="164" fontId="3" fillId="0" borderId="1" applyAlignment="1" pivotButton="0" quotePrefix="0" xfId="0">
      <alignment horizontal="center" vertical="center" wrapText="1"/>
    </xf>
    <xf numFmtId="0" fontId="0" fillId="0" borderId="4" pivotButton="0" quotePrefix="0" xfId="0"/>
    <xf numFmtId="0" fontId="0" fillId="0" borderId="5" pivotButton="0" quotePrefix="0" xfId="0"/>
    <xf numFmtId="165" fontId="5" fillId="6" borderId="1" applyAlignment="1" pivotButton="0" quotePrefix="0" xfId="0">
      <alignment horizontal="center" vertical="center" wrapText="1"/>
    </xf>
    <xf numFmtId="164" fontId="5" fillId="6" borderId="1" applyAlignment="1" pivotButton="0" quotePrefix="0" xfId="0">
      <alignment horizontal="center" vertical="center" wrapText="1"/>
    </xf>
    <xf numFmtId="164" fontId="3" fillId="3" borderId="1" applyAlignment="1" pivotButton="0" quotePrefix="0" xfId="0">
      <alignment horizontal="center" vertical="center" wrapText="1"/>
    </xf>
    <xf numFmtId="164" fontId="3" fillId="5" borderId="1" applyAlignment="1" pivotButton="0" quotePrefix="0" xfId="0">
      <alignment horizontal="center" vertical="center" wrapText="1"/>
    </xf>
    <xf numFmtId="164" fontId="6" fillId="5" borderId="1" applyAlignment="1" pivotButton="0" quotePrefix="0" xfId="0">
      <alignment horizontal="center" vertical="center" wrapText="1"/>
    </xf>
  </cellXfs>
  <cellStyles count="1">
    <cellStyle name="Normal" xfId="0" builtinId="0" hidden="0"/>
  </cellStyles>
  <dxfs count="2">
    <dxf>
      <font>
        <b val="1"/>
        <color rgb="00FFFFFF"/>
      </font>
      <fill>
        <patternFill patternType="solid">
          <fgColor rgb="0022C55E"/>
        </patternFill>
      </fill>
    </dxf>
    <dxf>
      <font>
        <b val="1"/>
        <color rgb="00FFFFFF"/>
      </font>
      <fill>
        <patternFill patternType="solid">
          <fgColor rgb="00DC262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Syrup Produced by Sugar Bush Block (L)</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'Dashboard'!$A$13:$A$16</f>
            </numRef>
          </cat>
          <val>
            <numRef>
              <f>'Dashboard'!$B$13:$B$16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Sugar Bush Block</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Syrup Produced (L)</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Syrup Volume Share by Grade</a:t>
            </a:r>
          </a:p>
        </rich>
      </tx>
    </title>
    <plotArea>
      <pieChart>
        <varyColors val="1"/>
        <ser>
          <idx val="0"/>
          <order val="0"/>
          <tx>
            <strRef>
              <f>'Dashboard'!F4</f>
            </strRef>
          </tx>
          <spPr>
            <a:ln xmlns:a="http://schemas.openxmlformats.org/drawingml/2006/main">
              <a:prstDash val="solid"/>
            </a:ln>
          </spPr>
          <cat>
            <numRef>
              <f>'Dashboard'!$D$5:$D$8</f>
            </numRef>
          </cat>
          <val>
            <numRef>
              <f>'Dashboard'!$F$5:$F$8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Sap Collection Trend Through the Season</a:t>
            </a:r>
          </a:p>
        </rich>
      </tx>
    </title>
    <plotArea>
      <lineChart>
        <grouping val="standard"/>
        <ser>
          <idx val="0"/>
          <order val="0"/>
          <tx>
            <strRef>
              <f>'Dashboard'!B20</f>
            </strRef>
          </tx>
          <spPr>
            <a:ln xmlns:a="http://schemas.openxmlformats.org/drawingml/2006/main" w="20000">
              <a:solidFill>
                <a:srgbClr val="14B8A6"/>
              </a:solidFill>
              <a:prstDash val="solid"/>
            </a:ln>
          </spPr>
          <marker>
            <symbol val="none"/>
            <spPr>
              <a:ln xmlns:a="http://schemas.openxmlformats.org/drawingml/2006/main">
                <a:prstDash val="solid"/>
              </a:ln>
            </spPr>
          </marker>
          <cat>
            <numRef>
              <f>'Dashboard'!$A$21:$A$30</f>
            </numRef>
          </cat>
          <val>
            <numRef>
              <f>'Dashboard'!$B$21:$B$30</f>
            </numRef>
          </val>
        </ser>
        <ser>
          <idx val="1"/>
          <order val="1"/>
          <tx>
            <strRef>
              <f>'Dashboard'!C20</f>
            </strRef>
          </tx>
          <spPr>
            <a:ln xmlns:a="http://schemas.openxmlformats.org/drawingml/2006/main" w="20000">
              <a:solidFill>
                <a:srgbClr val="DC2626"/>
              </a:solidFill>
              <a:prstDash val="solid"/>
            </a:ln>
          </spPr>
          <marker>
            <symbol val="none"/>
            <spPr>
              <a:ln xmlns:a="http://schemas.openxmlformats.org/drawingml/2006/main">
                <a:prstDash val="solid"/>
              </a:ln>
            </spPr>
          </marker>
          <cat>
            <numRef>
              <f>'Dashboard'!$A$21:$A$30</f>
            </numRef>
          </cat>
          <val>
            <numRef>
              <f>'Dashboard'!$C$21:$C$30</f>
            </numRef>
          </val>
        </ser>
        <axId val="10"/>
        <axId val="100"/>
      </line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Litres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10</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2</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32</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4"/>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6" customWidth="1" min="3" max="3"/>
    <col width="14" customWidth="1" min="4" max="4"/>
    <col width="16" customWidth="1" min="5" max="5"/>
    <col width="16" customWidth="1" min="6" max="6"/>
    <col width="16" customWidth="1" min="7" max="7"/>
    <col width="12" customWidth="1" min="8" max="8"/>
    <col width="15" customWidth="1" min="9" max="9"/>
    <col width="13" customWidth="1" min="10" max="10"/>
    <col width="13" customWidth="1" min="11" max="11"/>
    <col width="14" customWidth="1" min="12" max="12"/>
    <col width="2" customWidth="1" min="13" max="13"/>
    <col width="12" customWidth="1" min="14" max="14"/>
    <col width="12" customWidth="1" min="15" max="15"/>
  </cols>
  <sheetData>
    <row r="1" ht="26" customHeight="1">
      <c r="A1" s="1" t="inlineStr">
        <is>
          <t>Maple Syrup Season Yield Log — 2026 Sugaring Season (Canada)</t>
        </is>
      </c>
    </row>
    <row r="2">
      <c r="N2" s="2" t="inlineStr">
        <is>
          <t>Grade Price Lookup</t>
        </is>
      </c>
    </row>
    <row r="3" ht="32" customHeight="1">
      <c r="A3" s="3" t="inlineStr">
        <is>
          <t>Batch ID</t>
        </is>
      </c>
      <c r="B3" s="3" t="inlineStr">
        <is>
          <t>Date</t>
        </is>
      </c>
      <c r="C3" s="3" t="inlineStr">
        <is>
          <t>Sugar Bush Block</t>
        </is>
      </c>
      <c r="D3" s="3" t="inlineStr">
        <is>
          <t>Number of Taps</t>
        </is>
      </c>
      <c r="E3" s="3" t="inlineStr">
        <is>
          <t>Sap Collected (L)</t>
        </is>
      </c>
      <c r="F3" s="3" t="inlineStr">
        <is>
          <t>Syrup Produced (L)</t>
        </is>
      </c>
      <c r="G3" s="3" t="inlineStr">
        <is>
          <t>Sap-to-Syrup Ratio</t>
        </is>
      </c>
      <c r="H3" s="3" t="inlineStr">
        <is>
          <t>Grade</t>
        </is>
      </c>
      <c r="I3" s="3" t="inlineStr">
        <is>
          <t>Price per Litre ($)</t>
        </is>
      </c>
      <c r="J3" s="3" t="inlineStr">
        <is>
          <t>Revenue ($)</t>
        </is>
      </c>
      <c r="K3" s="3" t="inlineStr">
        <is>
          <t>Boil Time (hrs)</t>
        </is>
      </c>
      <c r="L3" s="3" t="inlineStr">
        <is>
          <t>Yield per Tap (L)</t>
        </is>
      </c>
      <c r="N3" s="4" t="inlineStr">
        <is>
          <t>Golden</t>
        </is>
      </c>
      <c r="O3" s="36" t="n">
        <v>10.75</v>
      </c>
    </row>
    <row r="4">
      <c r="A4" s="6" t="inlineStr">
        <is>
          <t>MS-001</t>
        </is>
      </c>
      <c r="B4" s="6" t="inlineStr">
        <is>
          <t>2026-02-25</t>
        </is>
      </c>
      <c r="C4" s="6" t="inlineStr">
        <is>
          <t>North Ridge</t>
        </is>
      </c>
      <c r="D4" s="4" t="n">
        <v>320</v>
      </c>
      <c r="E4" s="7" t="n">
        <v>8800</v>
      </c>
      <c r="F4" s="7" t="n">
        <v>220</v>
      </c>
      <c r="G4" s="37">
        <f>IFERROR(E4/F4,0)</f>
        <v/>
      </c>
      <c r="H4" s="4" t="inlineStr">
        <is>
          <t>Golden</t>
        </is>
      </c>
      <c r="I4" s="38">
        <f>IFERROR(VLOOKUP(H4,$N$3:$O$6,2,FALSE),0)</f>
        <v/>
      </c>
      <c r="J4" s="38">
        <f>F4*I4</f>
        <v/>
      </c>
      <c r="K4" s="4" t="n">
        <v>6</v>
      </c>
      <c r="L4" s="10">
        <f>IFERROR(F4/D4,0)</f>
        <v/>
      </c>
      <c r="N4" s="4" t="inlineStr">
        <is>
          <t>Amber</t>
        </is>
      </c>
      <c r="O4" s="36" t="n">
        <v>9.5</v>
      </c>
    </row>
    <row r="5">
      <c r="A5" s="11" t="inlineStr">
        <is>
          <t>MS-002</t>
        </is>
      </c>
      <c r="B5" s="11" t="inlineStr">
        <is>
          <t>2026-03-01</t>
        </is>
      </c>
      <c r="C5" s="11" t="inlineStr">
        <is>
          <t>Sugar Hollow</t>
        </is>
      </c>
      <c r="D5" s="4" t="n">
        <v>410</v>
      </c>
      <c r="E5" s="7" t="n">
        <v>11500</v>
      </c>
      <c r="F5" s="7" t="n">
        <v>285</v>
      </c>
      <c r="G5" s="37">
        <f>IFERROR(E5/F5,0)</f>
        <v/>
      </c>
      <c r="H5" s="4" t="inlineStr">
        <is>
          <t>Amber</t>
        </is>
      </c>
      <c r="I5" s="38">
        <f>IFERROR(VLOOKUP(H5,$N$3:$O$6,2,FALSE),0)</f>
        <v/>
      </c>
      <c r="J5" s="38">
        <f>F5*I5</f>
        <v/>
      </c>
      <c r="K5" s="4" t="n">
        <v>7</v>
      </c>
      <c r="L5" s="10">
        <f>IFERROR(F5/D5,0)</f>
        <v/>
      </c>
      <c r="N5" s="4" t="inlineStr">
        <is>
          <t>Dark</t>
        </is>
      </c>
      <c r="O5" s="36" t="n">
        <v>8.75</v>
      </c>
    </row>
    <row r="6">
      <c r="A6" s="6" t="inlineStr">
        <is>
          <t>MS-003</t>
        </is>
      </c>
      <c r="B6" s="6" t="inlineStr">
        <is>
          <t>2026-03-04</t>
        </is>
      </c>
      <c r="C6" s="6" t="inlineStr">
        <is>
          <t>Birch Grove</t>
        </is>
      </c>
      <c r="D6" s="4" t="n">
        <v>280</v>
      </c>
      <c r="E6" s="7" t="n">
        <v>7200</v>
      </c>
      <c r="F6" s="7" t="n">
        <v>175</v>
      </c>
      <c r="G6" s="37">
        <f>IFERROR(E6/F6,0)</f>
        <v/>
      </c>
      <c r="H6" s="4" t="inlineStr">
        <is>
          <t>Amber</t>
        </is>
      </c>
      <c r="I6" s="38">
        <f>IFERROR(VLOOKUP(H6,$N$3:$O$6,2,FALSE),0)</f>
        <v/>
      </c>
      <c r="J6" s="38">
        <f>F6*I6</f>
        <v/>
      </c>
      <c r="K6" s="4" t="n">
        <v>8</v>
      </c>
      <c r="L6" s="10">
        <f>IFERROR(F6/D6,0)</f>
        <v/>
      </c>
      <c r="N6" s="4" t="inlineStr">
        <is>
          <t>Very Dark</t>
        </is>
      </c>
      <c r="O6" s="36" t="n">
        <v>7.5</v>
      </c>
    </row>
    <row r="7">
      <c r="A7" s="11" t="inlineStr">
        <is>
          <t>MS-004</t>
        </is>
      </c>
      <c r="B7" s="11" t="inlineStr">
        <is>
          <t>2026-03-08</t>
        </is>
      </c>
      <c r="C7" s="11" t="inlineStr">
        <is>
          <t>Maple Ridge</t>
        </is>
      </c>
      <c r="D7" s="4" t="n">
        <v>500</v>
      </c>
      <c r="E7" s="7" t="n">
        <v>14200</v>
      </c>
      <c r="F7" s="7" t="n">
        <v>350</v>
      </c>
      <c r="G7" s="37">
        <f>IFERROR(E7/F7,0)</f>
        <v/>
      </c>
      <c r="H7" s="4" t="inlineStr">
        <is>
          <t>Golden</t>
        </is>
      </c>
      <c r="I7" s="38">
        <f>IFERROR(VLOOKUP(H7,$N$3:$O$6,2,FALSE),0)</f>
        <v/>
      </c>
      <c r="J7" s="38">
        <f>F7*I7</f>
        <v/>
      </c>
      <c r="K7" s="4" t="n">
        <v>9</v>
      </c>
      <c r="L7" s="10">
        <f>IFERROR(F7/D7,0)</f>
        <v/>
      </c>
    </row>
    <row r="8">
      <c r="A8" s="6" t="inlineStr">
        <is>
          <t>MS-005</t>
        </is>
      </c>
      <c r="B8" s="6" t="inlineStr">
        <is>
          <t>2026-03-11</t>
        </is>
      </c>
      <c r="C8" s="6" t="inlineStr">
        <is>
          <t>North Ridge</t>
        </is>
      </c>
      <c r="D8" s="4" t="n">
        <v>320</v>
      </c>
      <c r="E8" s="7" t="n">
        <v>8300</v>
      </c>
      <c r="F8" s="7" t="n">
        <v>205</v>
      </c>
      <c r="G8" s="37">
        <f>IFERROR(E8/F8,0)</f>
        <v/>
      </c>
      <c r="H8" s="4" t="inlineStr">
        <is>
          <t>Dark</t>
        </is>
      </c>
      <c r="I8" s="38">
        <f>IFERROR(VLOOKUP(H8,$N$3:$O$6,2,FALSE),0)</f>
        <v/>
      </c>
      <c r="J8" s="38">
        <f>F8*I8</f>
        <v/>
      </c>
      <c r="K8" s="4" t="n">
        <v>6</v>
      </c>
      <c r="L8" s="10">
        <f>IFERROR(F8/D8,0)</f>
        <v/>
      </c>
    </row>
    <row r="9">
      <c r="A9" s="11" t="inlineStr">
        <is>
          <t>MS-006</t>
        </is>
      </c>
      <c r="B9" s="11" t="inlineStr">
        <is>
          <t>2026-03-15</t>
        </is>
      </c>
      <c r="C9" s="11" t="inlineStr">
        <is>
          <t>Sugar Hollow</t>
        </is>
      </c>
      <c r="D9" s="4" t="n">
        <v>410</v>
      </c>
      <c r="E9" s="7" t="n">
        <v>10900</v>
      </c>
      <c r="F9" s="7" t="n">
        <v>260</v>
      </c>
      <c r="G9" s="37">
        <f>IFERROR(E9/F9,0)</f>
        <v/>
      </c>
      <c r="H9" s="4" t="inlineStr">
        <is>
          <t>Dark</t>
        </is>
      </c>
      <c r="I9" s="38">
        <f>IFERROR(VLOOKUP(H9,$N$3:$O$6,2,FALSE),0)</f>
        <v/>
      </c>
      <c r="J9" s="38">
        <f>F9*I9</f>
        <v/>
      </c>
      <c r="K9" s="4" t="n">
        <v>7</v>
      </c>
      <c r="L9" s="10">
        <f>IFERROR(F9/D9,0)</f>
        <v/>
      </c>
    </row>
    <row r="10">
      <c r="A10" s="6" t="inlineStr">
        <is>
          <t>MS-007</t>
        </is>
      </c>
      <c r="B10" s="6" t="inlineStr">
        <is>
          <t>2026-03-19</t>
        </is>
      </c>
      <c r="C10" s="6" t="inlineStr">
        <is>
          <t>Birch Grove</t>
        </is>
      </c>
      <c r="D10" s="4" t="n">
        <v>280</v>
      </c>
      <c r="E10" s="7" t="n">
        <v>6800</v>
      </c>
      <c r="F10" s="7" t="n">
        <v>168</v>
      </c>
      <c r="G10" s="37">
        <f>IFERROR(E10/F10,0)</f>
        <v/>
      </c>
      <c r="H10" s="4" t="inlineStr">
        <is>
          <t>Very Dark</t>
        </is>
      </c>
      <c r="I10" s="38">
        <f>IFERROR(VLOOKUP(H10,$N$3:$O$6,2,FALSE),0)</f>
        <v/>
      </c>
      <c r="J10" s="38">
        <f>F10*I10</f>
        <v/>
      </c>
      <c r="K10" s="4" t="n">
        <v>8</v>
      </c>
      <c r="L10" s="10">
        <f>IFERROR(F10/D10,0)</f>
        <v/>
      </c>
    </row>
    <row r="11">
      <c r="A11" s="11" t="inlineStr">
        <is>
          <t>MS-008</t>
        </is>
      </c>
      <c r="B11" s="11" t="inlineStr">
        <is>
          <t>2026-03-23</t>
        </is>
      </c>
      <c r="C11" s="11" t="inlineStr">
        <is>
          <t>Maple Ridge</t>
        </is>
      </c>
      <c r="D11" s="4" t="n">
        <v>500</v>
      </c>
      <c r="E11" s="7" t="n">
        <v>13500</v>
      </c>
      <c r="F11" s="7" t="n">
        <v>330</v>
      </c>
      <c r="G11" s="37">
        <f>IFERROR(E11/F11,0)</f>
        <v/>
      </c>
      <c r="H11" s="4" t="inlineStr">
        <is>
          <t>Amber</t>
        </is>
      </c>
      <c r="I11" s="38">
        <f>IFERROR(VLOOKUP(H11,$N$3:$O$6,2,FALSE),0)</f>
        <v/>
      </c>
      <c r="J11" s="38">
        <f>F11*I11</f>
        <v/>
      </c>
      <c r="K11" s="4" t="n">
        <v>9</v>
      </c>
      <c r="L11" s="10">
        <f>IFERROR(F11/D11,0)</f>
        <v/>
      </c>
    </row>
    <row r="12">
      <c r="A12" s="6" t="inlineStr">
        <is>
          <t>MS-009</t>
        </is>
      </c>
      <c r="B12" s="6" t="inlineStr">
        <is>
          <t>2026-03-27</t>
        </is>
      </c>
      <c r="C12" s="6" t="inlineStr">
        <is>
          <t>North Ridge</t>
        </is>
      </c>
      <c r="D12" s="4" t="n">
        <v>320</v>
      </c>
      <c r="E12" s="7" t="n">
        <v>7600</v>
      </c>
      <c r="F12" s="7" t="n">
        <v>190</v>
      </c>
      <c r="G12" s="37">
        <f>IFERROR(E12/F12,0)</f>
        <v/>
      </c>
      <c r="H12" s="4" t="inlineStr">
        <is>
          <t>Very Dark</t>
        </is>
      </c>
      <c r="I12" s="38">
        <f>IFERROR(VLOOKUP(H12,$N$3:$O$6,2,FALSE),0)</f>
        <v/>
      </c>
      <c r="J12" s="38">
        <f>F12*I12</f>
        <v/>
      </c>
      <c r="K12" s="4" t="n">
        <v>6</v>
      </c>
      <c r="L12" s="10">
        <f>IFERROR(F12/D12,0)</f>
        <v/>
      </c>
    </row>
    <row r="13">
      <c r="A13" s="11" t="inlineStr">
        <is>
          <t>MS-010</t>
        </is>
      </c>
      <c r="B13" s="11" t="inlineStr">
        <is>
          <t>2026-04-01</t>
        </is>
      </c>
      <c r="C13" s="11" t="inlineStr">
        <is>
          <t>Sugar Hollow</t>
        </is>
      </c>
      <c r="D13" s="4" t="n">
        <v>410</v>
      </c>
      <c r="E13" s="7" t="n">
        <v>10100</v>
      </c>
      <c r="F13" s="7" t="n">
        <v>245</v>
      </c>
      <c r="G13" s="37">
        <f>IFERROR(E13/F13,0)</f>
        <v/>
      </c>
      <c r="H13" s="4" t="inlineStr">
        <is>
          <t>Dark</t>
        </is>
      </c>
      <c r="I13" s="38">
        <f>IFERROR(VLOOKUP(H13,$N$3:$O$6,2,FALSE),0)</f>
        <v/>
      </c>
      <c r="J13" s="38">
        <f>F13*I13</f>
        <v/>
      </c>
      <c r="K13" s="4" t="n">
        <v>7</v>
      </c>
      <c r="L13" s="10">
        <f>IFERROR(F13/D13,0)</f>
        <v/>
      </c>
    </row>
    <row r="14">
      <c r="A14" s="12" t="inlineStr">
        <is>
          <t>TOTAL / AVERAGE</t>
        </is>
      </c>
      <c r="B14" s="39" t="n"/>
      <c r="C14" s="40" t="n"/>
      <c r="D14" s="12">
        <f>SUM(D4:D13)</f>
        <v/>
      </c>
      <c r="E14" s="13">
        <f>SUM(E4:E13)</f>
        <v/>
      </c>
      <c r="F14" s="13">
        <f>SUM(F4:F13)</f>
        <v/>
      </c>
      <c r="G14" s="41">
        <f>IFERROR(AVERAGE(G4:G13),0)</f>
        <v/>
      </c>
      <c r="H14" s="12" t="n"/>
      <c r="I14" s="12" t="inlineStr">
        <is>
          <t>—</t>
        </is>
      </c>
      <c r="J14" s="42">
        <f>SUM(J4:J13)</f>
        <v/>
      </c>
      <c r="K14" s="12">
        <f>IFERROR(AVERAGE(K4:K13),0)</f>
        <v/>
      </c>
      <c r="L14" s="16">
        <f>IFERROR(AVERAGE(L4:L13),0)</f>
        <v/>
      </c>
    </row>
  </sheetData>
  <mergeCells count="3">
    <mergeCell ref="A1:L1"/>
    <mergeCell ref="A14:C14"/>
    <mergeCell ref="N2:O2"/>
  </mergeCells>
  <conditionalFormatting sqref="G4:G13">
    <cfRule type="expression" priority="1" dxfId="0" stopIfTrue="1">
      <formula>G4&lt;=38</formula>
    </cfRule>
    <cfRule type="expression" priority="2" dxfId="1" stopIfTrue="1">
      <formula>G4&gt;45</formula>
    </cfRule>
  </conditionalFormatting>
  <dataValidations count="1">
    <dataValidation sqref="H4:H13" showErrorMessage="1" showInputMessage="1" allowBlank="1" type="list">
      <formula1>"Golden,Amber,Dark,Very Dark"</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cols>
    <col width="22" customWidth="1" min="1" max="1"/>
    <col width="18" customWidth="1" min="2" max="2"/>
    <col width="18" customWidth="1" min="3" max="3"/>
    <col width="16" customWidth="1" min="4" max="4"/>
    <col width="14" customWidth="1" min="5" max="5"/>
    <col width="16" customWidth="1" min="6" max="6"/>
    <col width="14" customWidth="1" min="7" max="7"/>
  </cols>
  <sheetData>
    <row r="1" ht="26" customHeight="1">
      <c r="A1" s="17" t="inlineStr">
        <is>
          <t>Maple Syrup Season Dashboard — 2026</t>
        </is>
      </c>
    </row>
    <row r="2"/>
    <row r="3">
      <c r="A3" s="2" t="inlineStr">
        <is>
          <t>Key Season Metrics</t>
        </is>
      </c>
      <c r="D3" s="2" t="inlineStr">
        <is>
          <t>Grade Summary</t>
        </is>
      </c>
    </row>
    <row r="4">
      <c r="A4" s="18" t="inlineStr">
        <is>
          <t>Total Taps</t>
        </is>
      </c>
      <c r="B4" s="19">
        <f>'Season Yield Log'!D14</f>
        <v/>
      </c>
      <c r="D4" s="3" t="inlineStr">
        <is>
          <t>Grade</t>
        </is>
      </c>
      <c r="E4" s="3" t="inlineStr">
        <is>
          <t>Batch Count</t>
        </is>
      </c>
      <c r="F4" s="3" t="inlineStr">
        <is>
          <t>Syrup Produced (L)</t>
        </is>
      </c>
      <c r="G4" s="3" t="inlineStr">
        <is>
          <t>Revenue ($)</t>
        </is>
      </c>
    </row>
    <row r="5">
      <c r="A5" s="20" t="inlineStr">
        <is>
          <t>Total Sap Collected (L)</t>
        </is>
      </c>
      <c r="B5" s="21">
        <f>'Season Yield Log'!E14</f>
        <v/>
      </c>
      <c r="D5" s="6" t="inlineStr">
        <is>
          <t>Golden</t>
        </is>
      </c>
      <c r="E5" s="22">
        <f>COUNTIF('Season Yield Log'!$H$4:$H$13,D5)</f>
        <v/>
      </c>
      <c r="F5" s="23">
        <f>SUMIF('Season Yield Log'!$H$4:$H$13,D5,'Season Yield Log'!$F$4:$F$13)</f>
        <v/>
      </c>
      <c r="G5" s="43">
        <f>SUMIF('Season Yield Log'!$H$4:$H$13,D5,'Season Yield Log'!$J$4:$J$13)</f>
        <v/>
      </c>
    </row>
    <row r="6">
      <c r="A6" s="18" t="inlineStr">
        <is>
          <t>Total Syrup Produced (L)</t>
        </is>
      </c>
      <c r="B6" s="19">
        <f>'Season Yield Log'!F14</f>
        <v/>
      </c>
      <c r="D6" s="11" t="inlineStr">
        <is>
          <t>Amber</t>
        </is>
      </c>
      <c r="E6" s="25">
        <f>COUNTIF('Season Yield Log'!$H$4:$H$13,D6)</f>
        <v/>
      </c>
      <c r="F6" s="26">
        <f>SUMIF('Season Yield Log'!$H$4:$H$13,D6,'Season Yield Log'!$F$4:$F$13)</f>
        <v/>
      </c>
      <c r="G6" s="44">
        <f>SUMIF('Season Yield Log'!$H$4:$H$13,D6,'Season Yield Log'!$J$4:$J$13)</f>
        <v/>
      </c>
    </row>
    <row r="7">
      <c r="A7" s="20" t="inlineStr">
        <is>
          <t>Total Revenue ($)</t>
        </is>
      </c>
      <c r="B7" s="45">
        <f>'Season Yield Log'!J14</f>
        <v/>
      </c>
      <c r="D7" s="6" t="inlineStr">
        <is>
          <t>Dark</t>
        </is>
      </c>
      <c r="E7" s="22">
        <f>COUNTIF('Season Yield Log'!$H$4:$H$13,D7)</f>
        <v/>
      </c>
      <c r="F7" s="23">
        <f>SUMIF('Season Yield Log'!$H$4:$H$13,D7,'Season Yield Log'!$F$4:$F$13)</f>
        <v/>
      </c>
      <c r="G7" s="43">
        <f>SUMIF('Season Yield Log'!$H$4:$H$13,D7,'Season Yield Log'!$J$4:$J$13)</f>
        <v/>
      </c>
    </row>
    <row r="8">
      <c r="A8" s="18" t="inlineStr">
        <is>
          <t>Average Sap-to-Syrup Ratio</t>
        </is>
      </c>
      <c r="B8" s="29">
        <f>'Season Yield Log'!G14</f>
        <v/>
      </c>
      <c r="D8" s="11" t="inlineStr">
        <is>
          <t>Very Dark</t>
        </is>
      </c>
      <c r="E8" s="25">
        <f>COUNTIF('Season Yield Log'!$H$4:$H$13,D8)</f>
        <v/>
      </c>
      <c r="F8" s="26">
        <f>SUMIF('Season Yield Log'!$H$4:$H$13,D8,'Season Yield Log'!$F$4:$F$13)</f>
        <v/>
      </c>
      <c r="G8" s="44">
        <f>SUMIF('Season Yield Log'!$H$4:$H$13,D8,'Season Yield Log'!$J$4:$J$13)</f>
        <v/>
      </c>
    </row>
    <row r="9">
      <c r="A9" s="20" t="inlineStr">
        <is>
          <t>Overall Yield per Tap (L)</t>
        </is>
      </c>
      <c r="B9" s="30">
        <f>IFERROR('Season Yield Log'!F14/'Season Yield Log'!D14,0)</f>
        <v/>
      </c>
    </row>
    <row r="10"/>
    <row r="11">
      <c r="A11" s="2" t="inlineStr">
        <is>
          <t>Syrup Produced by Sugar Bush Block</t>
        </is>
      </c>
    </row>
    <row r="12">
      <c r="A12" s="3" t="inlineStr">
        <is>
          <t>Sugar Bush Block</t>
        </is>
      </c>
      <c r="B12" s="3" t="inlineStr">
        <is>
          <t>Syrup Produced (L)</t>
        </is>
      </c>
      <c r="C12" s="3" t="inlineStr">
        <is>
          <t>Revenue ($)</t>
        </is>
      </c>
    </row>
    <row r="13">
      <c r="A13" s="6" t="inlineStr">
        <is>
          <t>North Ridge</t>
        </is>
      </c>
      <c r="B13" s="23">
        <f>SUMIF('Season Yield Log'!$C$4:$C$13,A13,'Season Yield Log'!$F$4:$F$13)</f>
        <v/>
      </c>
      <c r="C13" s="43">
        <f>SUMIF('Season Yield Log'!$C$4:$C$13,A13,'Season Yield Log'!$J$4:$J$13)</f>
        <v/>
      </c>
    </row>
    <row r="14">
      <c r="A14" s="11" t="inlineStr">
        <is>
          <t>Sugar Hollow</t>
        </is>
      </c>
      <c r="B14" s="26">
        <f>SUMIF('Season Yield Log'!$C$4:$C$13,A14,'Season Yield Log'!$F$4:$F$13)</f>
        <v/>
      </c>
      <c r="C14" s="44">
        <f>SUMIF('Season Yield Log'!$C$4:$C$13,A14,'Season Yield Log'!$J$4:$J$13)</f>
        <v/>
      </c>
    </row>
    <row r="15">
      <c r="A15" s="6" t="inlineStr">
        <is>
          <t>Birch Grove</t>
        </is>
      </c>
      <c r="B15" s="23">
        <f>SUMIF('Season Yield Log'!$C$4:$C$13,A15,'Season Yield Log'!$F$4:$F$13)</f>
        <v/>
      </c>
      <c r="C15" s="43">
        <f>SUMIF('Season Yield Log'!$C$4:$C$13,A15,'Season Yield Log'!$J$4:$J$13)</f>
        <v/>
      </c>
    </row>
    <row r="16">
      <c r="A16" s="11" t="inlineStr">
        <is>
          <t>Maple Ridge</t>
        </is>
      </c>
      <c r="B16" s="26">
        <f>SUMIF('Season Yield Log'!$C$4:$C$13,A16,'Season Yield Log'!$F$4:$F$13)</f>
        <v/>
      </c>
      <c r="C16" s="44">
        <f>SUMIF('Season Yield Log'!$C$4:$C$13,A16,'Season Yield Log'!$J$4:$J$13)</f>
        <v/>
      </c>
    </row>
    <row r="17"/>
    <row r="18"/>
    <row r="19">
      <c r="A19" s="2" t="inlineStr">
        <is>
          <t>Sap Collected Over Season</t>
        </is>
      </c>
    </row>
    <row r="20">
      <c r="A20" s="3" t="inlineStr">
        <is>
          <t>Date</t>
        </is>
      </c>
      <c r="B20" s="3" t="inlineStr">
        <is>
          <t>Sap Collected (L)</t>
        </is>
      </c>
      <c r="C20" s="3" t="inlineStr">
        <is>
          <t>Syrup Produced (L)</t>
        </is>
      </c>
    </row>
    <row r="21">
      <c r="A21" s="31">
        <f>'Season Yield Log'!B4</f>
        <v/>
      </c>
      <c r="B21" s="23">
        <f>'Season Yield Log'!E4</f>
        <v/>
      </c>
      <c r="C21" s="23">
        <f>'Season Yield Log'!F4</f>
        <v/>
      </c>
    </row>
    <row r="22">
      <c r="A22" s="32">
        <f>'Season Yield Log'!B5</f>
        <v/>
      </c>
      <c r="B22" s="26">
        <f>'Season Yield Log'!E5</f>
        <v/>
      </c>
      <c r="C22" s="26">
        <f>'Season Yield Log'!F5</f>
        <v/>
      </c>
    </row>
    <row r="23">
      <c r="A23" s="31">
        <f>'Season Yield Log'!B6</f>
        <v/>
      </c>
      <c r="B23" s="23">
        <f>'Season Yield Log'!E6</f>
        <v/>
      </c>
      <c r="C23" s="23">
        <f>'Season Yield Log'!F6</f>
        <v/>
      </c>
    </row>
    <row r="24">
      <c r="A24" s="32">
        <f>'Season Yield Log'!B7</f>
        <v/>
      </c>
      <c r="B24" s="26">
        <f>'Season Yield Log'!E7</f>
        <v/>
      </c>
      <c r="C24" s="26">
        <f>'Season Yield Log'!F7</f>
        <v/>
      </c>
    </row>
    <row r="25">
      <c r="A25" s="31">
        <f>'Season Yield Log'!B8</f>
        <v/>
      </c>
      <c r="B25" s="23">
        <f>'Season Yield Log'!E8</f>
        <v/>
      </c>
      <c r="C25" s="23">
        <f>'Season Yield Log'!F8</f>
        <v/>
      </c>
    </row>
    <row r="26">
      <c r="A26" s="32">
        <f>'Season Yield Log'!B9</f>
        <v/>
      </c>
      <c r="B26" s="26">
        <f>'Season Yield Log'!E9</f>
        <v/>
      </c>
      <c r="C26" s="26">
        <f>'Season Yield Log'!F9</f>
        <v/>
      </c>
    </row>
    <row r="27">
      <c r="A27" s="31">
        <f>'Season Yield Log'!B10</f>
        <v/>
      </c>
      <c r="B27" s="23">
        <f>'Season Yield Log'!E10</f>
        <v/>
      </c>
      <c r="C27" s="23">
        <f>'Season Yield Log'!F10</f>
        <v/>
      </c>
    </row>
    <row r="28">
      <c r="A28" s="32">
        <f>'Season Yield Log'!B11</f>
        <v/>
      </c>
      <c r="B28" s="26">
        <f>'Season Yield Log'!E11</f>
        <v/>
      </c>
      <c r="C28" s="26">
        <f>'Season Yield Log'!F11</f>
        <v/>
      </c>
    </row>
    <row r="29">
      <c r="A29" s="31">
        <f>'Season Yield Log'!B12</f>
        <v/>
      </c>
      <c r="B29" s="23">
        <f>'Season Yield Log'!E12</f>
        <v/>
      </c>
      <c r="C29" s="23">
        <f>'Season Yield Log'!F12</f>
        <v/>
      </c>
    </row>
    <row r="30">
      <c r="A30" s="32">
        <f>'Season Yield Log'!B13</f>
        <v/>
      </c>
      <c r="B30" s="26">
        <f>'Season Yield Log'!E13</f>
        <v/>
      </c>
      <c r="C30" s="26">
        <f>'Season Yield Log'!F13</f>
        <v/>
      </c>
    </row>
  </sheetData>
  <mergeCells count="5">
    <mergeCell ref="A1:H1"/>
    <mergeCell ref="A3:B3"/>
    <mergeCell ref="D3:G3"/>
    <mergeCell ref="A11:C11"/>
    <mergeCell ref="A19:C19"/>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6" customWidth="1" min="1" max="1"/>
    <col width="95" customWidth="1" min="2" max="2"/>
  </cols>
  <sheetData>
    <row r="1" ht="26" customHeight="1">
      <c r="A1" s="17" t="inlineStr">
        <is>
          <t>How to Use This Maple Syrup Yield Template</t>
        </is>
      </c>
    </row>
    <row r="2"/>
    <row r="3" ht="48" customHeight="1">
      <c r="A3" s="33" t="inlineStr">
        <is>
          <t>Overview</t>
        </is>
      </c>
      <c r="B3" s="34" t="inlineStr">
        <is>
          <t>This workbook helps Canadian maple syrup producers track sap collection, syrup output and revenue across a full sugaring season (typically late February to early April). It includes three sheets: Season Yield Log, Dashboard and these Instructions.</t>
        </is>
      </c>
    </row>
    <row r="4" ht="48" customHeight="1">
      <c r="A4" s="33" t="inlineStr">
        <is>
          <t>Season Yield Log</t>
        </is>
      </c>
      <c r="B4" s="35" t="inlineStr">
        <is>
          <t>Each row represents one production batch. Enter the Date, Sugar Bush Block, Number of Taps, Sap Collected (L), Syrup Produced (L), Grade and Boil Time in the pale-yellow input cells. The Sap-to-Syrup Ratio, Price per Litre, Revenue and Yield per Tap columns calculate automatically.</t>
        </is>
      </c>
    </row>
    <row r="5" ht="48" customHeight="1">
      <c r="A5" s="33" t="inlineStr">
        <is>
          <t>Sap-to-Syrup Ratio</t>
        </is>
      </c>
      <c r="B5" s="34" t="inlineStr">
        <is>
          <t>Calculated as Sap Collected divided by Syrup Produced (approximately 40:1 is typical). Cells turn green when the ratio is 38:1 or better (efficient boil) and red when above 45:1 (inefficient, check evaporator settings or sap sugar content).</t>
        </is>
      </c>
    </row>
    <row r="6" ht="48" customHeight="1">
      <c r="A6" s="33" t="inlineStr">
        <is>
          <t>Grade Price Lookup</t>
        </is>
      </c>
      <c r="B6" s="35" t="inlineStr">
        <is>
          <t>The small table in columns N-O lets you set your own farm-gate price per litre for each grade (Golden, Amber, Dark, Very Dark). The Price per Litre column uses VLOOKUP to pull the correct price automatically based on the Grade entered.</t>
        </is>
      </c>
    </row>
    <row r="7" ht="48" customHeight="1">
      <c r="A7" s="33" t="inlineStr">
        <is>
          <t>Grade Dropdown</t>
        </is>
      </c>
      <c r="B7" s="34" t="inlineStr">
        <is>
          <t>The Grade column uses a dropdown list (Golden, Amber, Dark, Very Dark) to keep entries consistent — click any cell in the column and choose from the list.</t>
        </is>
      </c>
    </row>
    <row r="8" ht="48" customHeight="1">
      <c r="A8" s="33" t="inlineStr">
        <is>
          <t>Totals Row</t>
        </is>
      </c>
      <c r="B8" s="35" t="inlineStr">
        <is>
          <t>The bottom row of the log sums Taps, Sap Collected, Syrup Produced and Revenue, and averages the Sap-to-Syrup Ratio, Boil Time and Yield per Tap across all batches.</t>
        </is>
      </c>
    </row>
    <row r="9" ht="48" customHeight="1">
      <c r="A9" s="33" t="inlineStr">
        <is>
          <t>Dashboard</t>
        </is>
      </c>
      <c r="B9" s="34" t="inlineStr">
        <is>
          <t>Shows key season metrics (total taps, total sap, total syrup, total revenue, average ratio and yield per tap), a Grade Summary table, a bar chart of syrup produced by sugar bush block, a pie chart of syrup volume share by grade, and a line chart showing sap collection trends through the season.</t>
        </is>
      </c>
    </row>
    <row r="10" ht="48" customHeight="1">
      <c r="A10" s="33" t="inlineStr">
        <is>
          <t>Updating Data</t>
        </is>
      </c>
      <c r="B10" s="35" t="inlineStr">
        <is>
          <t>Add new batches by inserting rows above the Totals row in the Season Yield Log sheet and copying the formulas down. The Dashboard formulas reference fixed row ranges, so update them if you add many extra batches.</t>
        </is>
      </c>
    </row>
    <row r="11" ht="48" customHeight="1">
      <c r="A11" s="33" t="inlineStr">
        <is>
          <t>Canadian Context</t>
        </is>
      </c>
      <c r="B11" s="34" t="inlineStr">
        <is>
          <t>Prices are entered in Canadian dollars (CAD). Adjust the Grade Price Lookup table to reflect your farm-gate or wholesale pricing for the current season.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2026-07-21T13:54:52Z</dcterms:created>
  <dcterms:modified xmlns:dcterms="http://purl.org/dc/terms/" xmlns:xsi="http://www.w3.org/2001/XMLSchema-instance" xsi:type="dcterms:W3CDTF">2026-07-21T13:54:52Z</dcterms:modified>
</cp:coreProperties>
</file>