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yage Cost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Reference List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'Voyage Costs'!$A$2:$AB$102</definedName>
    <definedName name="_xlnm._FilterDatabase" localSheetId="2" hidden="1">'Reference Lists'!$A$3:$H$103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"/>
    <numFmt numFmtId="166" formatCode="$#,##0.00"/>
    <numFmt numFmtId="167" formatCode="0.0%"/>
  </numFmts>
  <fonts count="6">
    <font>
      <name val="Calibri"/>
      <family val="2"/>
      <color theme="1"/>
      <sz val="11"/>
      <scheme val="minor"/>
    </font>
    <font>
      <name val="Aptos Display"/>
      <b val="1"/>
      <color rgb="FFFFFFFF"/>
      <sz val="16"/>
    </font>
    <font>
      <name val="Aptos"/>
      <b val="1"/>
      <color rgb="FFFFFFFF"/>
      <sz val="11"/>
    </font>
    <font>
      <name val="Aptos"/>
      <color rgb="FF1F2937"/>
      <sz val="10"/>
    </font>
    <font>
      <name val="Aptos"/>
      <i val="1"/>
      <color rgb="FF475569"/>
      <sz val="10"/>
    </font>
    <font>
      <name val="Aptos"/>
      <b val="1"/>
      <color rgb="FF0F766E"/>
      <sz val="10"/>
    </font>
  </fonts>
  <fills count="7">
    <fill>
      <patternFill/>
    </fill>
    <fill>
      <patternFill patternType="gray125"/>
    </fill>
    <fill>
      <patternFill patternType="solid">
        <fgColor rgb="FF1E293B"/>
      </patternFill>
    </fill>
    <fill>
      <patternFill patternType="solid">
        <fgColor rgb="FF0F766E"/>
      </patternFill>
    </fill>
    <fill>
      <patternFill patternType="solid">
        <fgColor rgb="FFFFFBEB"/>
      </patternFill>
    </fill>
    <fill>
      <patternFill patternType="solid">
        <fgColor rgb="FFFFFFFF"/>
      </patternFill>
    </fill>
    <fill>
      <patternFill patternType="solid">
        <fgColor rgb="FFF0FDF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top" wrapText="1"/>
    </xf>
    <xf numFmtId="3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67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3" fontId="3" fillId="5" borderId="1" applyAlignment="1" pivotButton="0" quotePrefix="0" xfId="0">
      <alignment horizontal="right" vertical="center"/>
    </xf>
    <xf numFmtId="3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right" vertical="center"/>
    </xf>
    <xf numFmtId="167" fontId="3" fillId="5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166" fontId="3" fillId="6" borderId="1" applyAlignment="1" pivotButton="0" quotePrefix="0" xfId="0">
      <alignment horizontal="right" vertical="center"/>
    </xf>
    <xf numFmtId="3" fontId="3" fillId="6" borderId="1" applyAlignment="1" pivotButton="0" quotePrefix="0" xfId="0">
      <alignment horizontal="center" vertical="center"/>
    </xf>
    <xf numFmtId="167" fontId="3" fillId="6" borderId="1" applyAlignment="1" pivotButton="0" quotePrefix="0" xfId="0">
      <alignment horizontal="right" vertical="center"/>
    </xf>
    <xf numFmtId="3" fontId="3" fillId="6" borderId="1" applyAlignment="1" pivotButton="0" quotePrefix="0" xfId="0">
      <alignment horizontal="right" vertical="center"/>
    </xf>
    <xf numFmtId="167" fontId="3" fillId="4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Aptos"/>
        <b val="1"/>
        <color rgb="FFFFFFFF"/>
        <sz val="10"/>
      </font>
      <fill>
        <patternFill patternType="solid">
          <fgColor rgb="FFDC2626"/>
        </patternFill>
      </fill>
    </dxf>
    <dxf>
      <font>
        <name val="Aptos"/>
        <b val="1"/>
        <color rgb="FFFFFFFF"/>
        <sz val="10"/>
      </font>
      <fill>
        <patternFill patternType="solid">
          <fgColor rgb="FF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Cost by Route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'Dashboard'!N4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'Dashboard'!$M$5:$M$14</f>
            </numRef>
          </cat>
          <val>
            <numRef>
              <f>'Dashboard'!$N$5:$N$14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Route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CAD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Operating Cost Composition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'Dashboard'!K4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'Dashboard'!$J$5:$J$10</f>
            </numRef>
          </cat>
          <val>
            <numRef>
              <f>'Dashboard'!$K$5:$K$10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Voyage Cost by Voyage Date</a:t>
            </a:r>
          </a:p>
        </rich>
      </tx>
    </title>
    <plotArea>
      <lineChart>
        <grouping val="standard"/>
        <ser>
          <idx val="0"/>
          <order val="0"/>
          <tx>
            <strRef>
              <f>'Voyage Costs'!V2</f>
            </strRef>
          </tx>
          <spPr>
            <a:ln xmlns:a="http://schemas.openxmlformats.org/drawingml/2006/main" w="28575">
              <a:solidFill>
                <a:srgbClr val="1E293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'Voyage Costs'!$B$3:$B$102</f>
            </numRef>
          </cat>
          <val>
            <numRef>
              <f>'Voyage Costs'!$V$3:$V$102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Voyage 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CAD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19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37</row>
      <rowOff>0</rowOff>
    </from>
    <ext cx="648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VoyageCostsTable" displayName="VoyageCostsTable" ref="A2:AB102" headerRowCount="1">
  <autoFilter ref="A2:AB102"/>
  <tableColumns count="28">
    <tableColumn id="1" name="Voyage ID"/>
    <tableColumn id="2" name="Voyage Date"/>
    <tableColumn id="3" name="Vessel Name"/>
    <tableColumn id="4" name="Route"/>
    <tableColumn id="5" name="Departure Port"/>
    <tableColumn id="6" name="Arrival Port"/>
    <tableColumn id="7" name="Province"/>
    <tableColumn id="8" name="Operator"/>
    <tableColumn id="9" name="Passenger Count"/>
    <tableColumn id="10" name="Vehicle Count"/>
    <tableColumn id="11" name="Sailing Hours"/>
    <tableColumn id="12" name="Fuel Litres"/>
    <tableColumn id="13" name="Fuel Cost"/>
    <tableColumn id="14" name="Labour Cost"/>
    <tableColumn id="15" name="Maintenance Cost"/>
    <tableColumn id="16" name="Port Fees"/>
    <tableColumn id="17" name="Catering Cost"/>
    <tableColumn id="18" name="Other Cost"/>
    <tableColumn id="19" name="Subtotal"/>
    <tableColumn id="20" name="Tax Rate"/>
    <tableColumn id="21" name="Tax Amount"/>
    <tableColumn id="22" name="Total Cost"/>
    <tableColumn id="23" name="Cost per Passenger"/>
    <tableColumn id="24" name="Cost per Vehicle"/>
    <tableColumn id="25" name="Budget"/>
    <tableColumn id="26" name="Variance"/>
    <tableColumn id="27" name="Status"/>
    <tableColumn id="28" name="Notes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ProvinceSummaryTable" displayName="ProvinceSummaryTable" ref="D4:H17" headerRowCount="1">
  <autoFilter ref="D4:H17"/>
  <tableColumns count="5">
    <tableColumn id="4" name="Province"/>
    <tableColumn id="5" name="Voyage Count"/>
    <tableColumn id="6" name="Total Cost"/>
    <tableColumn id="7" name="Average Cost"/>
    <tableColumn id="8" name="% of Total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id="3" name="CostCompositionTable" displayName="CostCompositionTable" ref="J4:K10" headerRowCount="1">
  <autoFilter ref="J4:K10"/>
  <tableColumns count="2">
    <tableColumn id="10" name="Cost Category"/>
    <tableColumn id="11" name="Total Cost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id="4" name="RouteSummaryTable" displayName="RouteSummaryTable" ref="M4:N14" headerRowCount="1">
  <autoFilter ref="M4:N14"/>
  <tableColumns count="2">
    <tableColumn id="13" name="Route"/>
    <tableColumn id="14" name="Total Cost"/>
  </tableColumns>
  <tableStyleInfo name="TableStyleLight1" showFirstColumn="0" showLastColumn="0" showRowStripes="0" showColumnStripes="0"/>
</table>
</file>

<file path=xl/tables/table5.xml><?xml version="1.0" encoding="utf-8"?>
<table xmlns="http://schemas.openxmlformats.org/spreadsheetml/2006/main" id="5" name="ReferenceListsTable" displayName="ReferenceListsTable" ref="A3:H103" headerRowCount="1">
  <autoFilter ref="A3:H103"/>
  <tableColumns count="8">
    <tableColumn id="1" name="Province"/>
    <tableColumn id="2" name="HST/GST Rate"/>
    <tableColumn id="3" name="Vessel Name"/>
    <tableColumn id="4" name="Operator"/>
    <tableColumn id="5" name="Route"/>
    <tableColumn id="6" name="Departure Port"/>
    <tableColumn id="7" name="Arrival Port"/>
    <tableColumn id="8" name="Cost Category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Relationship Type="http://schemas.openxmlformats.org/officeDocument/2006/relationships/table" Target="/xl/tables/table4.xml" Id="rId4"/></Relationships>
</file>

<file path=xl/worksheets/_rels/sheet3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22" customWidth="1" min="3" max="3"/>
    <col width="28" customWidth="1" min="4" max="4"/>
    <col width="22" customWidth="1" min="5" max="5"/>
    <col width="22" customWidth="1" min="6" max="6"/>
    <col width="11" customWidth="1" min="7" max="7"/>
    <col width="21" customWidth="1" min="8" max="8"/>
    <col width="16" customWidth="1" min="9" max="9"/>
    <col width="14" customWidth="1" min="10" max="10"/>
    <col width="14" customWidth="1" min="11" max="11"/>
    <col width="14" customWidth="1" min="12" max="12"/>
    <col width="14" customWidth="1" min="13" max="13"/>
    <col width="15" customWidth="1" min="14" max="14"/>
    <col width="18" customWidth="1" min="15" max="15"/>
    <col width="13" customWidth="1" min="16" max="16"/>
    <col width="15" customWidth="1" min="17" max="17"/>
    <col width="13" customWidth="1" min="18" max="18"/>
    <col width="14" customWidth="1" min="19" max="19"/>
    <col width="12" customWidth="1" min="20" max="20"/>
    <col width="14" customWidth="1" min="21" max="21"/>
    <col width="15" customWidth="1" min="22" max="22"/>
    <col width="19" customWidth="1" min="23" max="23"/>
    <col width="17" customWidth="1" min="24" max="24"/>
    <col width="14" customWidth="1" min="25" max="25"/>
    <col width="14" customWidth="1" min="26" max="26"/>
    <col width="16" customWidth="1" min="27" max="27"/>
    <col width="28" customWidth="1" min="28" max="28"/>
  </cols>
  <sheetData>
    <row r="1" ht="28" customHeight="1">
      <c r="A1" s="1" t="inlineStr">
        <is>
          <t>Maritime Ferry Cost Tracker — Canada</t>
        </is>
      </c>
    </row>
    <row r="2">
      <c r="A2" s="2" t="inlineStr">
        <is>
          <t>Voyage ID</t>
        </is>
      </c>
      <c r="B2" s="2" t="inlineStr">
        <is>
          <t>Voyage Date</t>
        </is>
      </c>
      <c r="C2" s="2" t="inlineStr">
        <is>
          <t>Vessel Name</t>
        </is>
      </c>
      <c r="D2" s="2" t="inlineStr">
        <is>
          <t>Route</t>
        </is>
      </c>
      <c r="E2" s="2" t="inlineStr">
        <is>
          <t>Departure Port</t>
        </is>
      </c>
      <c r="F2" s="2" t="inlineStr">
        <is>
          <t>Arrival Port</t>
        </is>
      </c>
      <c r="G2" s="2" t="inlineStr">
        <is>
          <t>Province</t>
        </is>
      </c>
      <c r="H2" s="2" t="inlineStr">
        <is>
          <t>Operator</t>
        </is>
      </c>
      <c r="I2" s="2" t="inlineStr">
        <is>
          <t>Passenger Count</t>
        </is>
      </c>
      <c r="J2" s="2" t="inlineStr">
        <is>
          <t>Vehicle Count</t>
        </is>
      </c>
      <c r="K2" s="2" t="inlineStr">
        <is>
          <t>Sailing Hours</t>
        </is>
      </c>
      <c r="L2" s="2" t="inlineStr">
        <is>
          <t>Fuel Litres</t>
        </is>
      </c>
      <c r="M2" s="2" t="inlineStr">
        <is>
          <t>Fuel Cost</t>
        </is>
      </c>
      <c r="N2" s="2" t="inlineStr">
        <is>
          <t>Labour Cost</t>
        </is>
      </c>
      <c r="O2" s="2" t="inlineStr">
        <is>
          <t>Maintenance Cost</t>
        </is>
      </c>
      <c r="P2" s="2" t="inlineStr">
        <is>
          <t>Port Fees</t>
        </is>
      </c>
      <c r="Q2" s="2" t="inlineStr">
        <is>
          <t>Catering Cost</t>
        </is>
      </c>
      <c r="R2" s="2" t="inlineStr">
        <is>
          <t>Other Cost</t>
        </is>
      </c>
      <c r="S2" s="2" t="inlineStr">
        <is>
          <t>Subtotal</t>
        </is>
      </c>
      <c r="T2" s="2" t="inlineStr">
        <is>
          <t>Tax Rate</t>
        </is>
      </c>
      <c r="U2" s="2" t="inlineStr">
        <is>
          <t>Tax Amount</t>
        </is>
      </c>
      <c r="V2" s="2" t="inlineStr">
        <is>
          <t>Total Cost</t>
        </is>
      </c>
      <c r="W2" s="2" t="inlineStr">
        <is>
          <t>Cost per Passenger</t>
        </is>
      </c>
      <c r="X2" s="2" t="inlineStr">
        <is>
          <t>Cost per Vehicle</t>
        </is>
      </c>
      <c r="Y2" s="2" t="inlineStr">
        <is>
          <t>Budget</t>
        </is>
      </c>
      <c r="Z2" s="2" t="inlineStr">
        <is>
          <t>Variance</t>
        </is>
      </c>
      <c r="AA2" s="2" t="inlineStr">
        <is>
          <t>Status</t>
        </is>
      </c>
      <c r="AB2" s="2" t="inlineStr">
        <is>
          <t>Notes</t>
        </is>
      </c>
    </row>
    <row r="3">
      <c r="A3" s="3" t="inlineStr">
        <is>
          <t>VC-2026-001</t>
        </is>
      </c>
      <c r="B3" s="4" t="n">
        <v>46034</v>
      </c>
      <c r="C3" s="3" t="inlineStr">
        <is>
          <t>MV Atlantic Star</t>
        </is>
      </c>
      <c r="D3" s="5" t="inlineStr">
        <is>
          <t>Halifax–Dartmouth</t>
        </is>
      </c>
      <c r="E3" s="5" t="inlineStr">
        <is>
          <t>Halifax Ferry Terminal</t>
        </is>
      </c>
      <c r="F3" s="5" t="inlineStr">
        <is>
          <t>Dartmouth Ferry Terminal</t>
        </is>
      </c>
      <c r="G3" s="3" t="inlineStr">
        <is>
          <t>NS</t>
        </is>
      </c>
      <c r="H3" s="5" t="inlineStr">
        <is>
          <t>Halifax Transit</t>
        </is>
      </c>
      <c r="I3" s="6" t="n">
        <v>310</v>
      </c>
      <c r="J3" s="6" t="n">
        <v>55</v>
      </c>
      <c r="K3" s="7" t="n">
        <v>0.3</v>
      </c>
      <c r="L3" s="6" t="n">
        <v>1450</v>
      </c>
      <c r="M3" s="8" t="n">
        <v>2800</v>
      </c>
      <c r="N3" s="8" t="n">
        <v>3500</v>
      </c>
      <c r="O3" s="8" t="n">
        <v>900</v>
      </c>
      <c r="P3" s="8" t="n">
        <v>400</v>
      </c>
      <c r="Q3" s="8" t="n">
        <v>650</v>
      </c>
      <c r="R3" s="8" t="n">
        <v>250</v>
      </c>
      <c r="S3" s="9">
        <f>IF(A3="","",SUM(M3:R3))</f>
        <v/>
      </c>
      <c r="T3" s="10">
        <f>IF(A3="","",IFERROR(VLOOKUP(G3,'Reference Lists'!$A$4:$B$103,2,FALSE),0))</f>
        <v/>
      </c>
      <c r="U3" s="9">
        <f>IF(A3="","",S3*T3)</f>
        <v/>
      </c>
      <c r="V3" s="9">
        <f>IF(A3="","",S3+U3)</f>
        <v/>
      </c>
      <c r="W3" s="9">
        <f>IF(A3="","",IF(I3=0,0,V3/I3))</f>
        <v/>
      </c>
      <c r="X3" s="9">
        <f>IF(A3="","",IF(J3=0,0,V3/J3))</f>
        <v/>
      </c>
      <c r="Y3" s="8" t="n">
        <v>12000</v>
      </c>
      <c r="Z3" s="9">
        <f>IF(A3="","",V3-Y3)</f>
        <v/>
      </c>
      <c r="AA3" s="11">
        <f>IF(A3="","",IF(Z3&gt;0,"Over Budget","Within Budget"))</f>
        <v/>
      </c>
      <c r="AB3" s="5" t="inlineStr">
        <is>
          <t>Morning commuter sailing</t>
        </is>
      </c>
    </row>
    <row r="4">
      <c r="A4" s="3" t="inlineStr">
        <is>
          <t>VC-2026-002</t>
        </is>
      </c>
      <c r="B4" s="4" t="n">
        <v>46050</v>
      </c>
      <c r="C4" s="3" t="inlineStr">
        <is>
          <t>MV Fundy Explorer</t>
        </is>
      </c>
      <c r="D4" s="5" t="inlineStr">
        <is>
          <t>Saint John–Digby</t>
        </is>
      </c>
      <c r="E4" s="5" t="inlineStr">
        <is>
          <t>Saint John</t>
        </is>
      </c>
      <c r="F4" s="5" t="inlineStr">
        <is>
          <t>Digby</t>
        </is>
      </c>
      <c r="G4" s="3" t="inlineStr">
        <is>
          <t>NB</t>
        </is>
      </c>
      <c r="H4" s="5" t="inlineStr">
        <is>
          <t>Bay Ferries</t>
        </is>
      </c>
      <c r="I4" s="6" t="n">
        <v>420</v>
      </c>
      <c r="J4" s="6" t="n">
        <v>128</v>
      </c>
      <c r="K4" s="7" t="n">
        <v>3.2</v>
      </c>
      <c r="L4" s="6" t="n">
        <v>4200</v>
      </c>
      <c r="M4" s="8" t="n">
        <v>9000</v>
      </c>
      <c r="N4" s="8" t="n">
        <v>7500</v>
      </c>
      <c r="O4" s="8" t="n">
        <v>2700</v>
      </c>
      <c r="P4" s="8" t="n">
        <v>1500</v>
      </c>
      <c r="Q4" s="8" t="n">
        <v>900</v>
      </c>
      <c r="R4" s="8" t="n">
        <v>500</v>
      </c>
      <c r="S4" s="12">
        <f>IF(A4="","",SUM(M4:R4))</f>
        <v/>
      </c>
      <c r="T4" s="13">
        <f>IF(A4="","",IFERROR(VLOOKUP(G4,'Reference Lists'!$A$4:$B$103,2,FALSE),0))</f>
        <v/>
      </c>
      <c r="U4" s="12">
        <f>IF(A4="","",S4*T4)</f>
        <v/>
      </c>
      <c r="V4" s="12">
        <f>IF(A4="","",S4+U4)</f>
        <v/>
      </c>
      <c r="W4" s="12">
        <f>IF(A4="","",IF(I4=0,0,V4/I4))</f>
        <v/>
      </c>
      <c r="X4" s="12">
        <f>IF(A4="","",IF(J4=0,0,V4/J4))</f>
        <v/>
      </c>
      <c r="Y4" s="8" t="n">
        <v>25000</v>
      </c>
      <c r="Z4" s="12">
        <f>IF(A4="","",V4-Y4)</f>
        <v/>
      </c>
      <c r="AA4" s="14">
        <f>IF(A4="","",IF(Z4&gt;0,"Over Budget","Within Budget"))</f>
        <v/>
      </c>
      <c r="AB4" s="5" t="inlineStr">
        <is>
          <t>Winter service crossing</t>
        </is>
      </c>
    </row>
    <row r="5">
      <c r="A5" s="3" t="inlineStr">
        <is>
          <t>VC-2026-003</t>
        </is>
      </c>
      <c r="B5" s="4" t="n">
        <v>46063</v>
      </c>
      <c r="C5" s="3" t="inlineStr">
        <is>
          <t>MV Atlantic Star</t>
        </is>
      </c>
      <c r="D5" s="5" t="inlineStr">
        <is>
          <t>Argentia–North Sydney</t>
        </is>
      </c>
      <c r="E5" s="5" t="inlineStr">
        <is>
          <t>Argentia</t>
        </is>
      </c>
      <c r="F5" s="5" t="inlineStr">
        <is>
          <t>North Sydney</t>
        </is>
      </c>
      <c r="G5" s="3" t="inlineStr">
        <is>
          <t>NL</t>
        </is>
      </c>
      <c r="H5" s="5" t="inlineStr">
        <is>
          <t>Marine Atlantic</t>
        </is>
      </c>
      <c r="I5" s="6" t="n">
        <v>585</v>
      </c>
      <c r="J5" s="6" t="n">
        <v>198</v>
      </c>
      <c r="K5" s="7" t="n">
        <v>16</v>
      </c>
      <c r="L5" s="6" t="n">
        <v>7100</v>
      </c>
      <c r="M5" s="8" t="n">
        <v>14500</v>
      </c>
      <c r="N5" s="8" t="n">
        <v>11500</v>
      </c>
      <c r="O5" s="8" t="n">
        <v>4200</v>
      </c>
      <c r="P5" s="8" t="n">
        <v>2100</v>
      </c>
      <c r="Q5" s="8" t="n">
        <v>1600</v>
      </c>
      <c r="R5" s="8" t="n">
        <v>900</v>
      </c>
      <c r="S5" s="9">
        <f>IF(A5="","",SUM(M5:R5))</f>
        <v/>
      </c>
      <c r="T5" s="10">
        <f>IF(A5="","",IFERROR(VLOOKUP(G5,'Reference Lists'!$A$4:$B$103,2,FALSE),0))</f>
        <v/>
      </c>
      <c r="U5" s="9">
        <f>IF(A5="","",S5*T5)</f>
        <v/>
      </c>
      <c r="V5" s="9">
        <f>IF(A5="","",S5+U5)</f>
        <v/>
      </c>
      <c r="W5" s="9">
        <f>IF(A5="","",IF(I5=0,0,V5/I5))</f>
        <v/>
      </c>
      <c r="X5" s="9">
        <f>IF(A5="","",IF(J5=0,0,V5/J5))</f>
        <v/>
      </c>
      <c r="Y5" s="8" t="n">
        <v>40000</v>
      </c>
      <c r="Z5" s="9">
        <f>IF(A5="","",V5-Y5)</f>
        <v/>
      </c>
      <c r="AA5" s="11">
        <f>IF(A5="","",IF(Z5&gt;0,"Over Budget","Within Budget"))</f>
        <v/>
      </c>
      <c r="AB5" s="5" t="inlineStr">
        <is>
          <t>Overnight crossing</t>
        </is>
      </c>
    </row>
    <row r="6">
      <c r="A6" s="3" t="inlineStr">
        <is>
          <t>VC-2026-004</t>
        </is>
      </c>
      <c r="B6" s="4" t="n">
        <v>46074</v>
      </c>
      <c r="C6" s="3" t="inlineStr">
        <is>
          <t>BC Coastal Spirit</t>
        </is>
      </c>
      <c r="D6" s="5" t="inlineStr">
        <is>
          <t>Vancouver–Victoria</t>
        </is>
      </c>
      <c r="E6" s="5" t="inlineStr">
        <is>
          <t>Vancouver</t>
        </is>
      </c>
      <c r="F6" s="5" t="inlineStr">
        <is>
          <t>Victoria</t>
        </is>
      </c>
      <c r="G6" s="3" t="inlineStr">
        <is>
          <t>BC</t>
        </is>
      </c>
      <c r="H6" s="5" t="inlineStr">
        <is>
          <t>BC Ferries</t>
        </is>
      </c>
      <c r="I6" s="6" t="n">
        <v>610</v>
      </c>
      <c r="J6" s="6" t="n">
        <v>205</v>
      </c>
      <c r="K6" s="7" t="n">
        <v>1.6</v>
      </c>
      <c r="L6" s="6" t="n">
        <v>5100</v>
      </c>
      <c r="M6" s="8" t="n">
        <v>10200</v>
      </c>
      <c r="N6" s="8" t="n">
        <v>8900</v>
      </c>
      <c r="O6" s="8" t="n">
        <v>3100</v>
      </c>
      <c r="P6" s="8" t="n">
        <v>1800</v>
      </c>
      <c r="Q6" s="8" t="n">
        <v>1350</v>
      </c>
      <c r="R6" s="8" t="n">
        <v>650</v>
      </c>
      <c r="S6" s="12">
        <f>IF(A6="","",SUM(M6:R6))</f>
        <v/>
      </c>
      <c r="T6" s="13">
        <f>IF(A6="","",IFERROR(VLOOKUP(G6,'Reference Lists'!$A$4:$B$103,2,FALSE),0))</f>
        <v/>
      </c>
      <c r="U6" s="12">
        <f>IF(A6="","",S6*T6)</f>
        <v/>
      </c>
      <c r="V6" s="12">
        <f>IF(A6="","",S6+U6)</f>
        <v/>
      </c>
      <c r="W6" s="12">
        <f>IF(A6="","",IF(I6=0,0,V6/I6))</f>
        <v/>
      </c>
      <c r="X6" s="12">
        <f>IF(A6="","",IF(J6=0,0,V6/J6))</f>
        <v/>
      </c>
      <c r="Y6" s="8" t="n">
        <v>30000</v>
      </c>
      <c r="Z6" s="12">
        <f>IF(A6="","",V6-Y6)</f>
        <v/>
      </c>
      <c r="AA6" s="14">
        <f>IF(A6="","",IF(Z6&gt;0,"Over Budget","Within Budget"))</f>
        <v/>
      </c>
      <c r="AB6" s="5" t="inlineStr">
        <is>
          <t>High passenger load</t>
        </is>
      </c>
    </row>
    <row r="7">
      <c r="A7" s="3" t="inlineStr">
        <is>
          <t>VC-2026-005</t>
        </is>
      </c>
      <c r="B7" s="4" t="n">
        <v>46086</v>
      </c>
      <c r="C7" s="3" t="inlineStr">
        <is>
          <t>MV Island Connector</t>
        </is>
      </c>
      <c r="D7" s="5" t="inlineStr">
        <is>
          <t>Tsawwassen–Swartz Bay</t>
        </is>
      </c>
      <c r="E7" s="5" t="inlineStr">
        <is>
          <t>Tsawwassen</t>
        </is>
      </c>
      <c r="F7" s="5" t="inlineStr">
        <is>
          <t>Swartz Bay</t>
        </is>
      </c>
      <c r="G7" s="3" t="inlineStr">
        <is>
          <t>BC</t>
        </is>
      </c>
      <c r="H7" s="5" t="inlineStr">
        <is>
          <t>BC Ferries</t>
        </is>
      </c>
      <c r="I7" s="6" t="n">
        <v>650</v>
      </c>
      <c r="J7" s="6" t="n">
        <v>220</v>
      </c>
      <c r="K7" s="7" t="n">
        <v>1.7</v>
      </c>
      <c r="L7" s="6" t="n">
        <v>5900</v>
      </c>
      <c r="M7" s="8" t="n">
        <v>11800</v>
      </c>
      <c r="N7" s="8" t="n">
        <v>9800</v>
      </c>
      <c r="O7" s="8" t="n">
        <v>3600</v>
      </c>
      <c r="P7" s="8" t="n">
        <v>1950</v>
      </c>
      <c r="Q7" s="8" t="n">
        <v>1450</v>
      </c>
      <c r="R7" s="8" t="n">
        <v>750</v>
      </c>
      <c r="S7" s="9">
        <f>IF(A7="","",SUM(M7:R7))</f>
        <v/>
      </c>
      <c r="T7" s="10">
        <f>IF(A7="","",IFERROR(VLOOKUP(G7,'Reference Lists'!$A$4:$B$103,2,FALSE),0))</f>
        <v/>
      </c>
      <c r="U7" s="9">
        <f>IF(A7="","",S7*T7)</f>
        <v/>
      </c>
      <c r="V7" s="9">
        <f>IF(A7="","",S7+U7)</f>
        <v/>
      </c>
      <c r="W7" s="9">
        <f>IF(A7="","",IF(I7=0,0,V7/I7))</f>
        <v/>
      </c>
      <c r="X7" s="9">
        <f>IF(A7="","",IF(J7=0,0,V7/J7))</f>
        <v/>
      </c>
      <c r="Y7" s="8" t="n">
        <v>34000</v>
      </c>
      <c r="Z7" s="9">
        <f>IF(A7="","",V7-Y7)</f>
        <v/>
      </c>
      <c r="AA7" s="11">
        <f>IF(A7="","",IF(Z7&gt;0,"Over Budget","Within Budget"))</f>
        <v/>
      </c>
      <c r="AB7" s="5" t="inlineStr">
        <is>
          <t>Spring schedule</t>
        </is>
      </c>
    </row>
    <row r="8">
      <c r="A8" s="3" t="inlineStr">
        <is>
          <t>VC-2026-006</t>
        </is>
      </c>
      <c r="B8" s="4" t="n">
        <v>46097</v>
      </c>
      <c r="C8" s="3" t="inlineStr">
        <is>
          <t>MV Coastal Link</t>
        </is>
      </c>
      <c r="D8" s="5" t="inlineStr">
        <is>
          <t>Horseshoe Bay–Langdale</t>
        </is>
      </c>
      <c r="E8" s="5" t="inlineStr">
        <is>
          <t>Horseshoe Bay</t>
        </is>
      </c>
      <c r="F8" s="5" t="inlineStr">
        <is>
          <t>Langdale</t>
        </is>
      </c>
      <c r="G8" s="3" t="inlineStr">
        <is>
          <t>BC</t>
        </is>
      </c>
      <c r="H8" s="5" t="inlineStr">
        <is>
          <t>BC Ferries</t>
        </is>
      </c>
      <c r="I8" s="6" t="n">
        <v>360</v>
      </c>
      <c r="J8" s="6" t="n">
        <v>105</v>
      </c>
      <c r="K8" s="7" t="n">
        <v>0.7</v>
      </c>
      <c r="L8" s="6" t="n">
        <v>2500</v>
      </c>
      <c r="M8" s="8" t="n">
        <v>5100</v>
      </c>
      <c r="N8" s="8" t="n">
        <v>5200</v>
      </c>
      <c r="O8" s="8" t="n">
        <v>1700</v>
      </c>
      <c r="P8" s="8" t="n">
        <v>850</v>
      </c>
      <c r="Q8" s="8" t="n">
        <v>720</v>
      </c>
      <c r="R8" s="8" t="n">
        <v>330</v>
      </c>
      <c r="S8" s="12">
        <f>IF(A8="","",SUM(M8:R8))</f>
        <v/>
      </c>
      <c r="T8" s="13">
        <f>IF(A8="","",IFERROR(VLOOKUP(G8,'Reference Lists'!$A$4:$B$103,2,FALSE),0))</f>
        <v/>
      </c>
      <c r="U8" s="12">
        <f>IF(A8="","",S8*T8)</f>
        <v/>
      </c>
      <c r="V8" s="12">
        <f>IF(A8="","",S8+U8)</f>
        <v/>
      </c>
      <c r="W8" s="12">
        <f>IF(A8="","",IF(I8=0,0,V8/I8))</f>
        <v/>
      </c>
      <c r="X8" s="12">
        <f>IF(A8="","",IF(J8=0,0,V8/J8))</f>
        <v/>
      </c>
      <c r="Y8" s="8" t="n">
        <v>16000</v>
      </c>
      <c r="Z8" s="12">
        <f>IF(A8="","",V8-Y8)</f>
        <v/>
      </c>
      <c r="AA8" s="14">
        <f>IF(A8="","",IF(Z8&gt;0,"Over Budget","Within Budget"))</f>
        <v/>
      </c>
      <c r="AB8" s="5" t="inlineStr">
        <is>
          <t>Sunshine Coast sailing</t>
        </is>
      </c>
    </row>
    <row r="9">
      <c r="A9" s="3" t="inlineStr">
        <is>
          <t>VC-2026-007</t>
        </is>
      </c>
      <c r="B9" s="4" t="n">
        <v>46110</v>
      </c>
      <c r="C9" s="3" t="inlineStr">
        <is>
          <t>MV Confederation</t>
        </is>
      </c>
      <c r="D9" s="5" t="inlineStr">
        <is>
          <t>Wood Islands–Caribou</t>
        </is>
      </c>
      <c r="E9" s="5" t="inlineStr">
        <is>
          <t>Wood Islands</t>
        </is>
      </c>
      <c r="F9" s="5" t="inlineStr">
        <is>
          <t>Caribou</t>
        </is>
      </c>
      <c r="G9" s="3" t="inlineStr">
        <is>
          <t>PE</t>
        </is>
      </c>
      <c r="H9" s="5" t="inlineStr">
        <is>
          <t>Northumberland Ferries</t>
        </is>
      </c>
      <c r="I9" s="6" t="n">
        <v>455</v>
      </c>
      <c r="J9" s="6" t="n">
        <v>142</v>
      </c>
      <c r="K9" s="7" t="n">
        <v>1.3</v>
      </c>
      <c r="L9" s="6" t="n">
        <v>3600</v>
      </c>
      <c r="M9" s="8" t="n">
        <v>7200</v>
      </c>
      <c r="N9" s="8" t="n">
        <v>6800</v>
      </c>
      <c r="O9" s="8" t="n">
        <v>2200</v>
      </c>
      <c r="P9" s="8" t="n">
        <v>1250</v>
      </c>
      <c r="Q9" s="8" t="n">
        <v>950</v>
      </c>
      <c r="R9" s="8" t="n">
        <v>420</v>
      </c>
      <c r="S9" s="9">
        <f>IF(A9="","",SUM(M9:R9))</f>
        <v/>
      </c>
      <c r="T9" s="10">
        <f>IF(A9="","",IFERROR(VLOOKUP(G9,'Reference Lists'!$A$4:$B$103,2,FALSE),0))</f>
        <v/>
      </c>
      <c r="U9" s="9">
        <f>IF(A9="","",S9*T9)</f>
        <v/>
      </c>
      <c r="V9" s="9">
        <f>IF(A9="","",S9+U9)</f>
        <v/>
      </c>
      <c r="W9" s="9">
        <f>IF(A9="","",IF(I9=0,0,V9/I9))</f>
        <v/>
      </c>
      <c r="X9" s="9">
        <f>IF(A9="","",IF(J9=0,0,V9/J9))</f>
        <v/>
      </c>
      <c r="Y9" s="8" t="n">
        <v>22000</v>
      </c>
      <c r="Z9" s="9">
        <f>IF(A9="","",V9-Y9)</f>
        <v/>
      </c>
      <c r="AA9" s="11">
        <f>IF(A9="","",IF(Z9&gt;0,"Over Budget","Within Budget"))</f>
        <v/>
      </c>
      <c r="AB9" s="5" t="inlineStr">
        <is>
          <t>Shoulder season crossing</t>
        </is>
      </c>
    </row>
    <row r="10">
      <c r="A10" s="3" t="inlineStr">
        <is>
          <t>VC-2026-008</t>
        </is>
      </c>
      <c r="B10" s="4" t="n">
        <v>46120</v>
      </c>
      <c r="C10" s="3" t="inlineStr">
        <is>
          <t>MV Fundy Voyager</t>
        </is>
      </c>
      <c r="D10" s="5" t="inlineStr">
        <is>
          <t>Yarmouth–Bar Harbor</t>
        </is>
      </c>
      <c r="E10" s="5" t="inlineStr">
        <is>
          <t>Yarmouth</t>
        </is>
      </c>
      <c r="F10" s="5" t="inlineStr">
        <is>
          <t>Bar Harbor</t>
        </is>
      </c>
      <c r="G10" s="3" t="inlineStr">
        <is>
          <t>NS</t>
        </is>
      </c>
      <c r="H10" s="5" t="inlineStr">
        <is>
          <t>Bay Ferries</t>
        </is>
      </c>
      <c r="I10" s="6" t="n">
        <v>490</v>
      </c>
      <c r="J10" s="6" t="n">
        <v>160</v>
      </c>
      <c r="K10" s="7" t="n">
        <v>3.5</v>
      </c>
      <c r="L10" s="6" t="n">
        <v>5600</v>
      </c>
      <c r="M10" s="8" t="n">
        <v>11200</v>
      </c>
      <c r="N10" s="8" t="n">
        <v>9600</v>
      </c>
      <c r="O10" s="8" t="n">
        <v>3300</v>
      </c>
      <c r="P10" s="8" t="n">
        <v>1800</v>
      </c>
      <c r="Q10" s="8" t="n">
        <v>1550</v>
      </c>
      <c r="R10" s="8" t="n">
        <v>800</v>
      </c>
      <c r="S10" s="12">
        <f>IF(A10="","",SUM(M10:R10))</f>
        <v/>
      </c>
      <c r="T10" s="13">
        <f>IF(A10="","",IFERROR(VLOOKUP(G10,'Reference Lists'!$A$4:$B$103,2,FALSE),0))</f>
        <v/>
      </c>
      <c r="U10" s="12">
        <f>IF(A10="","",S10*T10)</f>
        <v/>
      </c>
      <c r="V10" s="12">
        <f>IF(A10="","",S10+U10)</f>
        <v/>
      </c>
      <c r="W10" s="12">
        <f>IF(A10="","",IF(I10=0,0,V10/I10))</f>
        <v/>
      </c>
      <c r="X10" s="12">
        <f>IF(A10="","",IF(J10=0,0,V10/J10))</f>
        <v/>
      </c>
      <c r="Y10" s="8" t="n">
        <v>32000</v>
      </c>
      <c r="Z10" s="12">
        <f>IF(A10="","",V10-Y10)</f>
        <v/>
      </c>
      <c r="AA10" s="14">
        <f>IF(A10="","",IF(Z10&gt;0,"Over Budget","Within Budget"))</f>
        <v/>
      </c>
      <c r="AB10" s="5" t="inlineStr">
        <is>
          <t>Cross-border service</t>
        </is>
      </c>
    </row>
    <row r="11">
      <c r="A11" s="3" t="inlineStr">
        <is>
          <t>VC-2026-009</t>
        </is>
      </c>
      <c r="B11" s="4" t="n">
        <v>46131</v>
      </c>
      <c r="C11" s="3" t="inlineStr">
        <is>
          <t>BC Coastal Spirit</t>
        </is>
      </c>
      <c r="D11" s="5" t="inlineStr">
        <is>
          <t>Vancouver–Nanaimo</t>
        </is>
      </c>
      <c r="E11" s="5" t="inlineStr">
        <is>
          <t>Vancouver</t>
        </is>
      </c>
      <c r="F11" s="5" t="inlineStr">
        <is>
          <t>Nanaimo</t>
        </is>
      </c>
      <c r="G11" s="3" t="inlineStr">
        <is>
          <t>BC</t>
        </is>
      </c>
      <c r="H11" s="5" t="inlineStr">
        <is>
          <t>BC Ferries</t>
        </is>
      </c>
      <c r="I11" s="6" t="n">
        <v>535</v>
      </c>
      <c r="J11" s="6" t="n">
        <v>178</v>
      </c>
      <c r="K11" s="7" t="n">
        <v>1.7</v>
      </c>
      <c r="L11" s="6" t="n">
        <v>4750</v>
      </c>
      <c r="M11" s="8" t="n">
        <v>9500</v>
      </c>
      <c r="N11" s="8" t="n">
        <v>8200</v>
      </c>
      <c r="O11" s="8" t="n">
        <v>2900</v>
      </c>
      <c r="P11" s="8" t="n">
        <v>1650</v>
      </c>
      <c r="Q11" s="8" t="n">
        <v>1200</v>
      </c>
      <c r="R11" s="8" t="n">
        <v>550</v>
      </c>
      <c r="S11" s="9">
        <f>IF(A11="","",SUM(M11:R11))</f>
        <v/>
      </c>
      <c r="T11" s="10">
        <f>IF(A11="","",IFERROR(VLOOKUP(G11,'Reference Lists'!$A$4:$B$103,2,FALSE),0))</f>
        <v/>
      </c>
      <c r="U11" s="9">
        <f>IF(A11="","",S11*T11)</f>
        <v/>
      </c>
      <c r="V11" s="9">
        <f>IF(A11="","",S11+U11)</f>
        <v/>
      </c>
      <c r="W11" s="9">
        <f>IF(A11="","",IF(I11=0,0,V11/I11))</f>
        <v/>
      </c>
      <c r="X11" s="9">
        <f>IF(A11="","",IF(J11=0,0,V11/J11))</f>
        <v/>
      </c>
      <c r="Y11" s="8" t="n">
        <v>28000</v>
      </c>
      <c r="Z11" s="9">
        <f>IF(A11="","",V11-Y11)</f>
        <v/>
      </c>
      <c r="AA11" s="11">
        <f>IF(A11="","",IF(Z11&gt;0,"Over Budget","Within Budget"))</f>
        <v/>
      </c>
      <c r="AB11" s="5" t="inlineStr">
        <is>
          <t>Weekend sailing</t>
        </is>
      </c>
    </row>
    <row r="12">
      <c r="A12" s="3" t="inlineStr">
        <is>
          <t>VC-2026-010</t>
        </is>
      </c>
      <c r="B12" s="4" t="n">
        <v>46142</v>
      </c>
      <c r="C12" s="3" t="inlineStr">
        <is>
          <t>MV Island Connector</t>
        </is>
      </c>
      <c r="D12" s="5" t="inlineStr">
        <is>
          <t>North Sydney–Port aux Basques</t>
        </is>
      </c>
      <c r="E12" s="5" t="inlineStr">
        <is>
          <t>North Sydney</t>
        </is>
      </c>
      <c r="F12" s="5" t="inlineStr">
        <is>
          <t>Port aux Basques</t>
        </is>
      </c>
      <c r="G12" s="3" t="inlineStr">
        <is>
          <t>NL</t>
        </is>
      </c>
      <c r="H12" s="5" t="inlineStr">
        <is>
          <t>Marine Atlantic</t>
        </is>
      </c>
      <c r="I12" s="6" t="n">
        <v>570</v>
      </c>
      <c r="J12" s="6" t="n">
        <v>190</v>
      </c>
      <c r="K12" s="7" t="n">
        <v>7.2</v>
      </c>
      <c r="L12" s="6" t="n">
        <v>6800</v>
      </c>
      <c r="M12" s="8" t="n">
        <v>13800</v>
      </c>
      <c r="N12" s="8" t="n">
        <v>10800</v>
      </c>
      <c r="O12" s="8" t="n">
        <v>3900</v>
      </c>
      <c r="P12" s="8" t="n">
        <v>2050</v>
      </c>
      <c r="Q12" s="8" t="n">
        <v>1450</v>
      </c>
      <c r="R12" s="8" t="n">
        <v>700</v>
      </c>
      <c r="S12" s="12">
        <f>IF(A12="","",SUM(M12:R12))</f>
        <v/>
      </c>
      <c r="T12" s="13">
        <f>IF(A12="","",IFERROR(VLOOKUP(G12,'Reference Lists'!$A$4:$B$103,2,FALSE),0))</f>
        <v/>
      </c>
      <c r="U12" s="12">
        <f>IF(A12="","",S12*T12)</f>
        <v/>
      </c>
      <c r="V12" s="12">
        <f>IF(A12="","",S12+U12)</f>
        <v/>
      </c>
      <c r="W12" s="12">
        <f>IF(A12="","",IF(I12=0,0,V12/I12))</f>
        <v/>
      </c>
      <c r="X12" s="12">
        <f>IF(A12="","",IF(J12=0,0,V12/J12))</f>
        <v/>
      </c>
      <c r="Y12" s="8" t="n">
        <v>38000</v>
      </c>
      <c r="Z12" s="12">
        <f>IF(A12="","",V12-Y12)</f>
        <v/>
      </c>
      <c r="AA12" s="14">
        <f>IF(A12="","",IF(Z12&gt;0,"Over Budget","Within Budget"))</f>
        <v/>
      </c>
      <c r="AB12" s="5" t="inlineStr">
        <is>
          <t>Evening sailing</t>
        </is>
      </c>
    </row>
    <row r="13">
      <c r="A13" s="3" t="n"/>
      <c r="B13" s="4" t="n"/>
      <c r="C13" s="3" t="n"/>
      <c r="D13" s="5" t="n"/>
      <c r="E13" s="5" t="n"/>
      <c r="F13" s="5" t="n"/>
      <c r="G13" s="3" t="n"/>
      <c r="H13" s="5" t="n"/>
      <c r="I13" s="6" t="n"/>
      <c r="J13" s="6" t="n"/>
      <c r="K13" s="7" t="n"/>
      <c r="L13" s="6" t="n"/>
      <c r="M13" s="8" t="n"/>
      <c r="N13" s="8" t="n"/>
      <c r="O13" s="8" t="n"/>
      <c r="P13" s="8" t="n"/>
      <c r="Q13" s="8" t="n"/>
      <c r="R13" s="8" t="n"/>
      <c r="S13" s="9">
        <f>IF(A13="","",SUM(M13:R13))</f>
        <v/>
      </c>
      <c r="T13" s="10">
        <f>IF(A13="","",IFERROR(VLOOKUP(G13,'Reference Lists'!$A$4:$B$103,2,FALSE),0))</f>
        <v/>
      </c>
      <c r="U13" s="9">
        <f>IF(A13="","",S13*T13)</f>
        <v/>
      </c>
      <c r="V13" s="9">
        <f>IF(A13="","",S13+U13)</f>
        <v/>
      </c>
      <c r="W13" s="9">
        <f>IF(A13="","",IF(I13=0,0,V13/I13))</f>
        <v/>
      </c>
      <c r="X13" s="9">
        <f>IF(A13="","",IF(J13=0,0,V13/J13))</f>
        <v/>
      </c>
      <c r="Y13" s="8" t="n"/>
      <c r="Z13" s="9">
        <f>IF(A13="","",V13-Y13)</f>
        <v/>
      </c>
      <c r="AA13" s="11">
        <f>IF(A13="","",IF(Z13&gt;0,"Over Budget","Within Budget"))</f>
        <v/>
      </c>
      <c r="AB13" s="5" t="n"/>
    </row>
    <row r="14">
      <c r="A14" s="3" t="n"/>
      <c r="B14" s="4" t="n"/>
      <c r="C14" s="3" t="n"/>
      <c r="D14" s="5" t="n"/>
      <c r="E14" s="5" t="n"/>
      <c r="F14" s="5" t="n"/>
      <c r="G14" s="3" t="n"/>
      <c r="H14" s="5" t="n"/>
      <c r="I14" s="6" t="n"/>
      <c r="J14" s="6" t="n"/>
      <c r="K14" s="7" t="n"/>
      <c r="L14" s="6" t="n"/>
      <c r="M14" s="8" t="n"/>
      <c r="N14" s="8" t="n"/>
      <c r="O14" s="8" t="n"/>
      <c r="P14" s="8" t="n"/>
      <c r="Q14" s="8" t="n"/>
      <c r="R14" s="8" t="n"/>
      <c r="S14" s="12">
        <f>IF(A14="","",SUM(M14:R14))</f>
        <v/>
      </c>
      <c r="T14" s="13">
        <f>IF(A14="","",IFERROR(VLOOKUP(G14,'Reference Lists'!$A$4:$B$103,2,FALSE),0))</f>
        <v/>
      </c>
      <c r="U14" s="12">
        <f>IF(A14="","",S14*T14)</f>
        <v/>
      </c>
      <c r="V14" s="12">
        <f>IF(A14="","",S14+U14)</f>
        <v/>
      </c>
      <c r="W14" s="12">
        <f>IF(A14="","",IF(I14=0,0,V14/I14))</f>
        <v/>
      </c>
      <c r="X14" s="12">
        <f>IF(A14="","",IF(J14=0,0,V14/J14))</f>
        <v/>
      </c>
      <c r="Y14" s="8" t="n"/>
      <c r="Z14" s="12">
        <f>IF(A14="","",V14-Y14)</f>
        <v/>
      </c>
      <c r="AA14" s="14">
        <f>IF(A14="","",IF(Z14&gt;0,"Over Budget","Within Budget"))</f>
        <v/>
      </c>
      <c r="AB14" s="5" t="n"/>
    </row>
    <row r="15">
      <c r="A15" s="3" t="n"/>
      <c r="B15" s="4" t="n"/>
      <c r="C15" s="3" t="n"/>
      <c r="D15" s="5" t="n"/>
      <c r="E15" s="5" t="n"/>
      <c r="F15" s="5" t="n"/>
      <c r="G15" s="3" t="n"/>
      <c r="H15" s="5" t="n"/>
      <c r="I15" s="6" t="n"/>
      <c r="J15" s="6" t="n"/>
      <c r="K15" s="7" t="n"/>
      <c r="L15" s="6" t="n"/>
      <c r="M15" s="8" t="n"/>
      <c r="N15" s="8" t="n"/>
      <c r="O15" s="8" t="n"/>
      <c r="P15" s="8" t="n"/>
      <c r="Q15" s="8" t="n"/>
      <c r="R15" s="8" t="n"/>
      <c r="S15" s="9">
        <f>IF(A15="","",SUM(M15:R15))</f>
        <v/>
      </c>
      <c r="T15" s="10">
        <f>IF(A15="","",IFERROR(VLOOKUP(G15,'Reference Lists'!$A$4:$B$103,2,FALSE),0))</f>
        <v/>
      </c>
      <c r="U15" s="9">
        <f>IF(A15="","",S15*T15)</f>
        <v/>
      </c>
      <c r="V15" s="9">
        <f>IF(A15="","",S15+U15)</f>
        <v/>
      </c>
      <c r="W15" s="9">
        <f>IF(A15="","",IF(I15=0,0,V15/I15))</f>
        <v/>
      </c>
      <c r="X15" s="9">
        <f>IF(A15="","",IF(J15=0,0,V15/J15))</f>
        <v/>
      </c>
      <c r="Y15" s="8" t="n"/>
      <c r="Z15" s="9">
        <f>IF(A15="","",V15-Y15)</f>
        <v/>
      </c>
      <c r="AA15" s="11">
        <f>IF(A15="","",IF(Z15&gt;0,"Over Budget","Within Budget"))</f>
        <v/>
      </c>
      <c r="AB15" s="5" t="n"/>
    </row>
    <row r="16">
      <c r="A16" s="3" t="n"/>
      <c r="B16" s="4" t="n"/>
      <c r="C16" s="3" t="n"/>
      <c r="D16" s="5" t="n"/>
      <c r="E16" s="5" t="n"/>
      <c r="F16" s="5" t="n"/>
      <c r="G16" s="3" t="n"/>
      <c r="H16" s="5" t="n"/>
      <c r="I16" s="6" t="n"/>
      <c r="J16" s="6" t="n"/>
      <c r="K16" s="7" t="n"/>
      <c r="L16" s="6" t="n"/>
      <c r="M16" s="8" t="n"/>
      <c r="N16" s="8" t="n"/>
      <c r="O16" s="8" t="n"/>
      <c r="P16" s="8" t="n"/>
      <c r="Q16" s="8" t="n"/>
      <c r="R16" s="8" t="n"/>
      <c r="S16" s="12">
        <f>IF(A16="","",SUM(M16:R16))</f>
        <v/>
      </c>
      <c r="T16" s="13">
        <f>IF(A16="","",IFERROR(VLOOKUP(G16,'Reference Lists'!$A$4:$B$103,2,FALSE),0))</f>
        <v/>
      </c>
      <c r="U16" s="12">
        <f>IF(A16="","",S16*T16)</f>
        <v/>
      </c>
      <c r="V16" s="12">
        <f>IF(A16="","",S16+U16)</f>
        <v/>
      </c>
      <c r="W16" s="12">
        <f>IF(A16="","",IF(I16=0,0,V16/I16))</f>
        <v/>
      </c>
      <c r="X16" s="12">
        <f>IF(A16="","",IF(J16=0,0,V16/J16))</f>
        <v/>
      </c>
      <c r="Y16" s="8" t="n"/>
      <c r="Z16" s="12">
        <f>IF(A16="","",V16-Y16)</f>
        <v/>
      </c>
      <c r="AA16" s="14">
        <f>IF(A16="","",IF(Z16&gt;0,"Over Budget","Within Budget"))</f>
        <v/>
      </c>
      <c r="AB16" s="5" t="n"/>
    </row>
    <row r="17">
      <c r="A17" s="3" t="n"/>
      <c r="B17" s="4" t="n"/>
      <c r="C17" s="3" t="n"/>
      <c r="D17" s="5" t="n"/>
      <c r="E17" s="5" t="n"/>
      <c r="F17" s="5" t="n"/>
      <c r="G17" s="3" t="n"/>
      <c r="H17" s="5" t="n"/>
      <c r="I17" s="6" t="n"/>
      <c r="J17" s="6" t="n"/>
      <c r="K17" s="7" t="n"/>
      <c r="L17" s="6" t="n"/>
      <c r="M17" s="8" t="n"/>
      <c r="N17" s="8" t="n"/>
      <c r="O17" s="8" t="n"/>
      <c r="P17" s="8" t="n"/>
      <c r="Q17" s="8" t="n"/>
      <c r="R17" s="8" t="n"/>
      <c r="S17" s="9">
        <f>IF(A17="","",SUM(M17:R17))</f>
        <v/>
      </c>
      <c r="T17" s="10">
        <f>IF(A17="","",IFERROR(VLOOKUP(G17,'Reference Lists'!$A$4:$B$103,2,FALSE),0))</f>
        <v/>
      </c>
      <c r="U17" s="9">
        <f>IF(A17="","",S17*T17)</f>
        <v/>
      </c>
      <c r="V17" s="9">
        <f>IF(A17="","",S17+U17)</f>
        <v/>
      </c>
      <c r="W17" s="9">
        <f>IF(A17="","",IF(I17=0,0,V17/I17))</f>
        <v/>
      </c>
      <c r="X17" s="9">
        <f>IF(A17="","",IF(J17=0,0,V17/J17))</f>
        <v/>
      </c>
      <c r="Y17" s="8" t="n"/>
      <c r="Z17" s="9">
        <f>IF(A17="","",V17-Y17)</f>
        <v/>
      </c>
      <c r="AA17" s="11">
        <f>IF(A17="","",IF(Z17&gt;0,"Over Budget","Within Budget"))</f>
        <v/>
      </c>
      <c r="AB17" s="5" t="n"/>
    </row>
    <row r="18">
      <c r="A18" s="3" t="n"/>
      <c r="B18" s="4" t="n"/>
      <c r="C18" s="3" t="n"/>
      <c r="D18" s="5" t="n"/>
      <c r="E18" s="5" t="n"/>
      <c r="F18" s="5" t="n"/>
      <c r="G18" s="3" t="n"/>
      <c r="H18" s="5" t="n"/>
      <c r="I18" s="6" t="n"/>
      <c r="J18" s="6" t="n"/>
      <c r="K18" s="7" t="n"/>
      <c r="L18" s="6" t="n"/>
      <c r="M18" s="8" t="n"/>
      <c r="N18" s="8" t="n"/>
      <c r="O18" s="8" t="n"/>
      <c r="P18" s="8" t="n"/>
      <c r="Q18" s="8" t="n"/>
      <c r="R18" s="8" t="n"/>
      <c r="S18" s="12">
        <f>IF(A18="","",SUM(M18:R18))</f>
        <v/>
      </c>
      <c r="T18" s="13">
        <f>IF(A18="","",IFERROR(VLOOKUP(G18,'Reference Lists'!$A$4:$B$103,2,FALSE),0))</f>
        <v/>
      </c>
      <c r="U18" s="12">
        <f>IF(A18="","",S18*T18)</f>
        <v/>
      </c>
      <c r="V18" s="12">
        <f>IF(A18="","",S18+U18)</f>
        <v/>
      </c>
      <c r="W18" s="12">
        <f>IF(A18="","",IF(I18=0,0,V18/I18))</f>
        <v/>
      </c>
      <c r="X18" s="12">
        <f>IF(A18="","",IF(J18=0,0,V18/J18))</f>
        <v/>
      </c>
      <c r="Y18" s="8" t="n"/>
      <c r="Z18" s="12">
        <f>IF(A18="","",V18-Y18)</f>
        <v/>
      </c>
      <c r="AA18" s="14">
        <f>IF(A18="","",IF(Z18&gt;0,"Over Budget","Within Budget"))</f>
        <v/>
      </c>
      <c r="AB18" s="5" t="n"/>
    </row>
    <row r="19">
      <c r="A19" s="3" t="n"/>
      <c r="B19" s="4" t="n"/>
      <c r="C19" s="3" t="n"/>
      <c r="D19" s="5" t="n"/>
      <c r="E19" s="5" t="n"/>
      <c r="F19" s="5" t="n"/>
      <c r="G19" s="3" t="n"/>
      <c r="H19" s="5" t="n"/>
      <c r="I19" s="6" t="n"/>
      <c r="J19" s="6" t="n"/>
      <c r="K19" s="7" t="n"/>
      <c r="L19" s="6" t="n"/>
      <c r="M19" s="8" t="n"/>
      <c r="N19" s="8" t="n"/>
      <c r="O19" s="8" t="n"/>
      <c r="P19" s="8" t="n"/>
      <c r="Q19" s="8" t="n"/>
      <c r="R19" s="8" t="n"/>
      <c r="S19" s="9">
        <f>IF(A19="","",SUM(M19:R19))</f>
        <v/>
      </c>
      <c r="T19" s="10">
        <f>IF(A19="","",IFERROR(VLOOKUP(G19,'Reference Lists'!$A$4:$B$103,2,FALSE),0))</f>
        <v/>
      </c>
      <c r="U19" s="9">
        <f>IF(A19="","",S19*T19)</f>
        <v/>
      </c>
      <c r="V19" s="9">
        <f>IF(A19="","",S19+U19)</f>
        <v/>
      </c>
      <c r="W19" s="9">
        <f>IF(A19="","",IF(I19=0,0,V19/I19))</f>
        <v/>
      </c>
      <c r="X19" s="9">
        <f>IF(A19="","",IF(J19=0,0,V19/J19))</f>
        <v/>
      </c>
      <c r="Y19" s="8" t="n"/>
      <c r="Z19" s="9">
        <f>IF(A19="","",V19-Y19)</f>
        <v/>
      </c>
      <c r="AA19" s="11">
        <f>IF(A19="","",IF(Z19&gt;0,"Over Budget","Within Budget"))</f>
        <v/>
      </c>
      <c r="AB19" s="5" t="n"/>
    </row>
    <row r="20">
      <c r="A20" s="3" t="n"/>
      <c r="B20" s="4" t="n"/>
      <c r="C20" s="3" t="n"/>
      <c r="D20" s="5" t="n"/>
      <c r="E20" s="5" t="n"/>
      <c r="F20" s="5" t="n"/>
      <c r="G20" s="3" t="n"/>
      <c r="H20" s="5" t="n"/>
      <c r="I20" s="6" t="n"/>
      <c r="J20" s="6" t="n"/>
      <c r="K20" s="7" t="n"/>
      <c r="L20" s="6" t="n"/>
      <c r="M20" s="8" t="n"/>
      <c r="N20" s="8" t="n"/>
      <c r="O20" s="8" t="n"/>
      <c r="P20" s="8" t="n"/>
      <c r="Q20" s="8" t="n"/>
      <c r="R20" s="8" t="n"/>
      <c r="S20" s="12">
        <f>IF(A20="","",SUM(M20:R20))</f>
        <v/>
      </c>
      <c r="T20" s="13">
        <f>IF(A20="","",IFERROR(VLOOKUP(G20,'Reference Lists'!$A$4:$B$103,2,FALSE),0))</f>
        <v/>
      </c>
      <c r="U20" s="12">
        <f>IF(A20="","",S20*T20)</f>
        <v/>
      </c>
      <c r="V20" s="12">
        <f>IF(A20="","",S20+U20)</f>
        <v/>
      </c>
      <c r="W20" s="12">
        <f>IF(A20="","",IF(I20=0,0,V20/I20))</f>
        <v/>
      </c>
      <c r="X20" s="12">
        <f>IF(A20="","",IF(J20=0,0,V20/J20))</f>
        <v/>
      </c>
      <c r="Y20" s="8" t="n"/>
      <c r="Z20" s="12">
        <f>IF(A20="","",V20-Y20)</f>
        <v/>
      </c>
      <c r="AA20" s="14">
        <f>IF(A20="","",IF(Z20&gt;0,"Over Budget","Within Budget"))</f>
        <v/>
      </c>
      <c r="AB20" s="5" t="n"/>
    </row>
    <row r="21">
      <c r="A21" s="3" t="n"/>
      <c r="B21" s="4" t="n"/>
      <c r="C21" s="3" t="n"/>
      <c r="D21" s="5" t="n"/>
      <c r="E21" s="5" t="n"/>
      <c r="F21" s="5" t="n"/>
      <c r="G21" s="3" t="n"/>
      <c r="H21" s="5" t="n"/>
      <c r="I21" s="6" t="n"/>
      <c r="J21" s="6" t="n"/>
      <c r="K21" s="7" t="n"/>
      <c r="L21" s="6" t="n"/>
      <c r="M21" s="8" t="n"/>
      <c r="N21" s="8" t="n"/>
      <c r="O21" s="8" t="n"/>
      <c r="P21" s="8" t="n"/>
      <c r="Q21" s="8" t="n"/>
      <c r="R21" s="8" t="n"/>
      <c r="S21" s="9">
        <f>IF(A21="","",SUM(M21:R21))</f>
        <v/>
      </c>
      <c r="T21" s="10">
        <f>IF(A21="","",IFERROR(VLOOKUP(G21,'Reference Lists'!$A$4:$B$103,2,FALSE),0))</f>
        <v/>
      </c>
      <c r="U21" s="9">
        <f>IF(A21="","",S21*T21)</f>
        <v/>
      </c>
      <c r="V21" s="9">
        <f>IF(A21="","",S21+U21)</f>
        <v/>
      </c>
      <c r="W21" s="9">
        <f>IF(A21="","",IF(I21=0,0,V21/I21))</f>
        <v/>
      </c>
      <c r="X21" s="9">
        <f>IF(A21="","",IF(J21=0,0,V21/J21))</f>
        <v/>
      </c>
      <c r="Y21" s="8" t="n"/>
      <c r="Z21" s="9">
        <f>IF(A21="","",V21-Y21)</f>
        <v/>
      </c>
      <c r="AA21" s="11">
        <f>IF(A21="","",IF(Z21&gt;0,"Over Budget","Within Budget"))</f>
        <v/>
      </c>
      <c r="AB21" s="5" t="n"/>
    </row>
    <row r="22">
      <c r="A22" s="3" t="n"/>
      <c r="B22" s="4" t="n"/>
      <c r="C22" s="3" t="n"/>
      <c r="D22" s="5" t="n"/>
      <c r="E22" s="5" t="n"/>
      <c r="F22" s="5" t="n"/>
      <c r="G22" s="3" t="n"/>
      <c r="H22" s="5" t="n"/>
      <c r="I22" s="6" t="n"/>
      <c r="J22" s="6" t="n"/>
      <c r="K22" s="7" t="n"/>
      <c r="L22" s="6" t="n"/>
      <c r="M22" s="8" t="n"/>
      <c r="N22" s="8" t="n"/>
      <c r="O22" s="8" t="n"/>
      <c r="P22" s="8" t="n"/>
      <c r="Q22" s="8" t="n"/>
      <c r="R22" s="8" t="n"/>
      <c r="S22" s="12">
        <f>IF(A22="","",SUM(M22:R22))</f>
        <v/>
      </c>
      <c r="T22" s="13">
        <f>IF(A22="","",IFERROR(VLOOKUP(G22,'Reference Lists'!$A$4:$B$103,2,FALSE),0))</f>
        <v/>
      </c>
      <c r="U22" s="12">
        <f>IF(A22="","",S22*T22)</f>
        <v/>
      </c>
      <c r="V22" s="12">
        <f>IF(A22="","",S22+U22)</f>
        <v/>
      </c>
      <c r="W22" s="12">
        <f>IF(A22="","",IF(I22=0,0,V22/I22))</f>
        <v/>
      </c>
      <c r="X22" s="12">
        <f>IF(A22="","",IF(J22=0,0,V22/J22))</f>
        <v/>
      </c>
      <c r="Y22" s="8" t="n"/>
      <c r="Z22" s="12">
        <f>IF(A22="","",V22-Y22)</f>
        <v/>
      </c>
      <c r="AA22" s="14">
        <f>IF(A22="","",IF(Z22&gt;0,"Over Budget","Within Budget"))</f>
        <v/>
      </c>
      <c r="AB22" s="5" t="n"/>
    </row>
    <row r="23">
      <c r="A23" s="3" t="n"/>
      <c r="B23" s="4" t="n"/>
      <c r="C23" s="3" t="n"/>
      <c r="D23" s="5" t="n"/>
      <c r="E23" s="5" t="n"/>
      <c r="F23" s="5" t="n"/>
      <c r="G23" s="3" t="n"/>
      <c r="H23" s="5" t="n"/>
      <c r="I23" s="6" t="n"/>
      <c r="J23" s="6" t="n"/>
      <c r="K23" s="7" t="n"/>
      <c r="L23" s="6" t="n"/>
      <c r="M23" s="8" t="n"/>
      <c r="N23" s="8" t="n"/>
      <c r="O23" s="8" t="n"/>
      <c r="P23" s="8" t="n"/>
      <c r="Q23" s="8" t="n"/>
      <c r="R23" s="8" t="n"/>
      <c r="S23" s="9">
        <f>IF(A23="","",SUM(M23:R23))</f>
        <v/>
      </c>
      <c r="T23" s="10">
        <f>IF(A23="","",IFERROR(VLOOKUP(G23,'Reference Lists'!$A$4:$B$103,2,FALSE),0))</f>
        <v/>
      </c>
      <c r="U23" s="9">
        <f>IF(A23="","",S23*T23)</f>
        <v/>
      </c>
      <c r="V23" s="9">
        <f>IF(A23="","",S23+U23)</f>
        <v/>
      </c>
      <c r="W23" s="9">
        <f>IF(A23="","",IF(I23=0,0,V23/I23))</f>
        <v/>
      </c>
      <c r="X23" s="9">
        <f>IF(A23="","",IF(J23=0,0,V23/J23))</f>
        <v/>
      </c>
      <c r="Y23" s="8" t="n"/>
      <c r="Z23" s="9">
        <f>IF(A23="","",V23-Y23)</f>
        <v/>
      </c>
      <c r="AA23" s="11">
        <f>IF(A23="","",IF(Z23&gt;0,"Over Budget","Within Budget"))</f>
        <v/>
      </c>
      <c r="AB23" s="5" t="n"/>
    </row>
    <row r="24">
      <c r="A24" s="3" t="n"/>
      <c r="B24" s="4" t="n"/>
      <c r="C24" s="3" t="n"/>
      <c r="D24" s="5" t="n"/>
      <c r="E24" s="5" t="n"/>
      <c r="F24" s="5" t="n"/>
      <c r="G24" s="3" t="n"/>
      <c r="H24" s="5" t="n"/>
      <c r="I24" s="6" t="n"/>
      <c r="J24" s="6" t="n"/>
      <c r="K24" s="7" t="n"/>
      <c r="L24" s="6" t="n"/>
      <c r="M24" s="8" t="n"/>
      <c r="N24" s="8" t="n"/>
      <c r="O24" s="8" t="n"/>
      <c r="P24" s="8" t="n"/>
      <c r="Q24" s="8" t="n"/>
      <c r="R24" s="8" t="n"/>
      <c r="S24" s="12">
        <f>IF(A24="","",SUM(M24:R24))</f>
        <v/>
      </c>
      <c r="T24" s="13">
        <f>IF(A24="","",IFERROR(VLOOKUP(G24,'Reference Lists'!$A$4:$B$103,2,FALSE),0))</f>
        <v/>
      </c>
      <c r="U24" s="12">
        <f>IF(A24="","",S24*T24)</f>
        <v/>
      </c>
      <c r="V24" s="12">
        <f>IF(A24="","",S24+U24)</f>
        <v/>
      </c>
      <c r="W24" s="12">
        <f>IF(A24="","",IF(I24=0,0,V24/I24))</f>
        <v/>
      </c>
      <c r="X24" s="12">
        <f>IF(A24="","",IF(J24=0,0,V24/J24))</f>
        <v/>
      </c>
      <c r="Y24" s="8" t="n"/>
      <c r="Z24" s="12">
        <f>IF(A24="","",V24-Y24)</f>
        <v/>
      </c>
      <c r="AA24" s="14">
        <f>IF(A24="","",IF(Z24&gt;0,"Over Budget","Within Budget"))</f>
        <v/>
      </c>
      <c r="AB24" s="5" t="n"/>
    </row>
    <row r="25">
      <c r="A25" s="3" t="n"/>
      <c r="B25" s="4" t="n"/>
      <c r="C25" s="3" t="n"/>
      <c r="D25" s="5" t="n"/>
      <c r="E25" s="5" t="n"/>
      <c r="F25" s="5" t="n"/>
      <c r="G25" s="3" t="n"/>
      <c r="H25" s="5" t="n"/>
      <c r="I25" s="6" t="n"/>
      <c r="J25" s="6" t="n"/>
      <c r="K25" s="7" t="n"/>
      <c r="L25" s="6" t="n"/>
      <c r="M25" s="8" t="n"/>
      <c r="N25" s="8" t="n"/>
      <c r="O25" s="8" t="n"/>
      <c r="P25" s="8" t="n"/>
      <c r="Q25" s="8" t="n"/>
      <c r="R25" s="8" t="n"/>
      <c r="S25" s="9">
        <f>IF(A25="","",SUM(M25:R25))</f>
        <v/>
      </c>
      <c r="T25" s="10">
        <f>IF(A25="","",IFERROR(VLOOKUP(G25,'Reference Lists'!$A$4:$B$103,2,FALSE),0))</f>
        <v/>
      </c>
      <c r="U25" s="9">
        <f>IF(A25="","",S25*T25)</f>
        <v/>
      </c>
      <c r="V25" s="9">
        <f>IF(A25="","",S25+U25)</f>
        <v/>
      </c>
      <c r="W25" s="9">
        <f>IF(A25="","",IF(I25=0,0,V25/I25))</f>
        <v/>
      </c>
      <c r="X25" s="9">
        <f>IF(A25="","",IF(J25=0,0,V25/J25))</f>
        <v/>
      </c>
      <c r="Y25" s="8" t="n"/>
      <c r="Z25" s="9">
        <f>IF(A25="","",V25-Y25)</f>
        <v/>
      </c>
      <c r="AA25" s="11">
        <f>IF(A25="","",IF(Z25&gt;0,"Over Budget","Within Budget"))</f>
        <v/>
      </c>
      <c r="AB25" s="5" t="n"/>
    </row>
    <row r="26">
      <c r="A26" s="3" t="n"/>
      <c r="B26" s="4" t="n"/>
      <c r="C26" s="3" t="n"/>
      <c r="D26" s="5" t="n"/>
      <c r="E26" s="5" t="n"/>
      <c r="F26" s="5" t="n"/>
      <c r="G26" s="3" t="n"/>
      <c r="H26" s="5" t="n"/>
      <c r="I26" s="6" t="n"/>
      <c r="J26" s="6" t="n"/>
      <c r="K26" s="7" t="n"/>
      <c r="L26" s="6" t="n"/>
      <c r="M26" s="8" t="n"/>
      <c r="N26" s="8" t="n"/>
      <c r="O26" s="8" t="n"/>
      <c r="P26" s="8" t="n"/>
      <c r="Q26" s="8" t="n"/>
      <c r="R26" s="8" t="n"/>
      <c r="S26" s="12">
        <f>IF(A26="","",SUM(M26:R26))</f>
        <v/>
      </c>
      <c r="T26" s="13">
        <f>IF(A26="","",IFERROR(VLOOKUP(G26,'Reference Lists'!$A$4:$B$103,2,FALSE),0))</f>
        <v/>
      </c>
      <c r="U26" s="12">
        <f>IF(A26="","",S26*T26)</f>
        <v/>
      </c>
      <c r="V26" s="12">
        <f>IF(A26="","",S26+U26)</f>
        <v/>
      </c>
      <c r="W26" s="12">
        <f>IF(A26="","",IF(I26=0,0,V26/I26))</f>
        <v/>
      </c>
      <c r="X26" s="12">
        <f>IF(A26="","",IF(J26=0,0,V26/J26))</f>
        <v/>
      </c>
      <c r="Y26" s="8" t="n"/>
      <c r="Z26" s="12">
        <f>IF(A26="","",V26-Y26)</f>
        <v/>
      </c>
      <c r="AA26" s="14">
        <f>IF(A26="","",IF(Z26&gt;0,"Over Budget","Within Budget"))</f>
        <v/>
      </c>
      <c r="AB26" s="5" t="n"/>
    </row>
    <row r="27">
      <c r="A27" s="3" t="n"/>
      <c r="B27" s="4" t="n"/>
      <c r="C27" s="3" t="n"/>
      <c r="D27" s="5" t="n"/>
      <c r="E27" s="5" t="n"/>
      <c r="F27" s="5" t="n"/>
      <c r="G27" s="3" t="n"/>
      <c r="H27" s="5" t="n"/>
      <c r="I27" s="6" t="n"/>
      <c r="J27" s="6" t="n"/>
      <c r="K27" s="7" t="n"/>
      <c r="L27" s="6" t="n"/>
      <c r="M27" s="8" t="n"/>
      <c r="N27" s="8" t="n"/>
      <c r="O27" s="8" t="n"/>
      <c r="P27" s="8" t="n"/>
      <c r="Q27" s="8" t="n"/>
      <c r="R27" s="8" t="n"/>
      <c r="S27" s="9">
        <f>IF(A27="","",SUM(M27:R27))</f>
        <v/>
      </c>
      <c r="T27" s="10">
        <f>IF(A27="","",IFERROR(VLOOKUP(G27,'Reference Lists'!$A$4:$B$103,2,FALSE),0))</f>
        <v/>
      </c>
      <c r="U27" s="9">
        <f>IF(A27="","",S27*T27)</f>
        <v/>
      </c>
      <c r="V27" s="9">
        <f>IF(A27="","",S27+U27)</f>
        <v/>
      </c>
      <c r="W27" s="9">
        <f>IF(A27="","",IF(I27=0,0,V27/I27))</f>
        <v/>
      </c>
      <c r="X27" s="9">
        <f>IF(A27="","",IF(J27=0,0,V27/J27))</f>
        <v/>
      </c>
      <c r="Y27" s="8" t="n"/>
      <c r="Z27" s="9">
        <f>IF(A27="","",V27-Y27)</f>
        <v/>
      </c>
      <c r="AA27" s="11">
        <f>IF(A27="","",IF(Z27&gt;0,"Over Budget","Within Budget"))</f>
        <v/>
      </c>
      <c r="AB27" s="5" t="n"/>
    </row>
    <row r="28">
      <c r="A28" s="3" t="n"/>
      <c r="B28" s="4" t="n"/>
      <c r="C28" s="3" t="n"/>
      <c r="D28" s="5" t="n"/>
      <c r="E28" s="5" t="n"/>
      <c r="F28" s="5" t="n"/>
      <c r="G28" s="3" t="n"/>
      <c r="H28" s="5" t="n"/>
      <c r="I28" s="6" t="n"/>
      <c r="J28" s="6" t="n"/>
      <c r="K28" s="7" t="n"/>
      <c r="L28" s="6" t="n"/>
      <c r="M28" s="8" t="n"/>
      <c r="N28" s="8" t="n"/>
      <c r="O28" s="8" t="n"/>
      <c r="P28" s="8" t="n"/>
      <c r="Q28" s="8" t="n"/>
      <c r="R28" s="8" t="n"/>
      <c r="S28" s="12">
        <f>IF(A28="","",SUM(M28:R28))</f>
        <v/>
      </c>
      <c r="T28" s="13">
        <f>IF(A28="","",IFERROR(VLOOKUP(G28,'Reference Lists'!$A$4:$B$103,2,FALSE),0))</f>
        <v/>
      </c>
      <c r="U28" s="12">
        <f>IF(A28="","",S28*T28)</f>
        <v/>
      </c>
      <c r="V28" s="12">
        <f>IF(A28="","",S28+U28)</f>
        <v/>
      </c>
      <c r="W28" s="12">
        <f>IF(A28="","",IF(I28=0,0,V28/I28))</f>
        <v/>
      </c>
      <c r="X28" s="12">
        <f>IF(A28="","",IF(J28=0,0,V28/J28))</f>
        <v/>
      </c>
      <c r="Y28" s="8" t="n"/>
      <c r="Z28" s="12">
        <f>IF(A28="","",V28-Y28)</f>
        <v/>
      </c>
      <c r="AA28" s="14">
        <f>IF(A28="","",IF(Z28&gt;0,"Over Budget","Within Budget"))</f>
        <v/>
      </c>
      <c r="AB28" s="5" t="n"/>
    </row>
    <row r="29">
      <c r="A29" s="3" t="n"/>
      <c r="B29" s="4" t="n"/>
      <c r="C29" s="3" t="n"/>
      <c r="D29" s="5" t="n"/>
      <c r="E29" s="5" t="n"/>
      <c r="F29" s="5" t="n"/>
      <c r="G29" s="3" t="n"/>
      <c r="H29" s="5" t="n"/>
      <c r="I29" s="6" t="n"/>
      <c r="J29" s="6" t="n"/>
      <c r="K29" s="7" t="n"/>
      <c r="L29" s="6" t="n"/>
      <c r="M29" s="8" t="n"/>
      <c r="N29" s="8" t="n"/>
      <c r="O29" s="8" t="n"/>
      <c r="P29" s="8" t="n"/>
      <c r="Q29" s="8" t="n"/>
      <c r="R29" s="8" t="n"/>
      <c r="S29" s="9">
        <f>IF(A29="","",SUM(M29:R29))</f>
        <v/>
      </c>
      <c r="T29" s="10">
        <f>IF(A29="","",IFERROR(VLOOKUP(G29,'Reference Lists'!$A$4:$B$103,2,FALSE),0))</f>
        <v/>
      </c>
      <c r="U29" s="9">
        <f>IF(A29="","",S29*T29)</f>
        <v/>
      </c>
      <c r="V29" s="9">
        <f>IF(A29="","",S29+U29)</f>
        <v/>
      </c>
      <c r="W29" s="9">
        <f>IF(A29="","",IF(I29=0,0,V29/I29))</f>
        <v/>
      </c>
      <c r="X29" s="9">
        <f>IF(A29="","",IF(J29=0,0,V29/J29))</f>
        <v/>
      </c>
      <c r="Y29" s="8" t="n"/>
      <c r="Z29" s="9">
        <f>IF(A29="","",V29-Y29)</f>
        <v/>
      </c>
      <c r="AA29" s="11">
        <f>IF(A29="","",IF(Z29&gt;0,"Over Budget","Within Budget"))</f>
        <v/>
      </c>
      <c r="AB29" s="5" t="n"/>
    </row>
    <row r="30">
      <c r="A30" s="3" t="n"/>
      <c r="B30" s="4" t="n"/>
      <c r="C30" s="3" t="n"/>
      <c r="D30" s="5" t="n"/>
      <c r="E30" s="5" t="n"/>
      <c r="F30" s="5" t="n"/>
      <c r="G30" s="3" t="n"/>
      <c r="H30" s="5" t="n"/>
      <c r="I30" s="6" t="n"/>
      <c r="J30" s="6" t="n"/>
      <c r="K30" s="7" t="n"/>
      <c r="L30" s="6" t="n"/>
      <c r="M30" s="8" t="n"/>
      <c r="N30" s="8" t="n"/>
      <c r="O30" s="8" t="n"/>
      <c r="P30" s="8" t="n"/>
      <c r="Q30" s="8" t="n"/>
      <c r="R30" s="8" t="n"/>
      <c r="S30" s="12">
        <f>IF(A30="","",SUM(M30:R30))</f>
        <v/>
      </c>
      <c r="T30" s="13">
        <f>IF(A30="","",IFERROR(VLOOKUP(G30,'Reference Lists'!$A$4:$B$103,2,FALSE),0))</f>
        <v/>
      </c>
      <c r="U30" s="12">
        <f>IF(A30="","",S30*T30)</f>
        <v/>
      </c>
      <c r="V30" s="12">
        <f>IF(A30="","",S30+U30)</f>
        <v/>
      </c>
      <c r="W30" s="12">
        <f>IF(A30="","",IF(I30=0,0,V30/I30))</f>
        <v/>
      </c>
      <c r="X30" s="12">
        <f>IF(A30="","",IF(J30=0,0,V30/J30))</f>
        <v/>
      </c>
      <c r="Y30" s="8" t="n"/>
      <c r="Z30" s="12">
        <f>IF(A30="","",V30-Y30)</f>
        <v/>
      </c>
      <c r="AA30" s="14">
        <f>IF(A30="","",IF(Z30&gt;0,"Over Budget","Within Budget"))</f>
        <v/>
      </c>
      <c r="AB30" s="5" t="n"/>
    </row>
    <row r="31">
      <c r="A31" s="3" t="n"/>
      <c r="B31" s="4" t="n"/>
      <c r="C31" s="3" t="n"/>
      <c r="D31" s="5" t="n"/>
      <c r="E31" s="5" t="n"/>
      <c r="F31" s="5" t="n"/>
      <c r="G31" s="3" t="n"/>
      <c r="H31" s="5" t="n"/>
      <c r="I31" s="6" t="n"/>
      <c r="J31" s="6" t="n"/>
      <c r="K31" s="7" t="n"/>
      <c r="L31" s="6" t="n"/>
      <c r="M31" s="8" t="n"/>
      <c r="N31" s="8" t="n"/>
      <c r="O31" s="8" t="n"/>
      <c r="P31" s="8" t="n"/>
      <c r="Q31" s="8" t="n"/>
      <c r="R31" s="8" t="n"/>
      <c r="S31" s="9">
        <f>IF(A31="","",SUM(M31:R31))</f>
        <v/>
      </c>
      <c r="T31" s="10">
        <f>IF(A31="","",IFERROR(VLOOKUP(G31,'Reference Lists'!$A$4:$B$103,2,FALSE),0))</f>
        <v/>
      </c>
      <c r="U31" s="9">
        <f>IF(A31="","",S31*T31)</f>
        <v/>
      </c>
      <c r="V31" s="9">
        <f>IF(A31="","",S31+U31)</f>
        <v/>
      </c>
      <c r="W31" s="9">
        <f>IF(A31="","",IF(I31=0,0,V31/I31))</f>
        <v/>
      </c>
      <c r="X31" s="9">
        <f>IF(A31="","",IF(J31=0,0,V31/J31))</f>
        <v/>
      </c>
      <c r="Y31" s="8" t="n"/>
      <c r="Z31" s="9">
        <f>IF(A31="","",V31-Y31)</f>
        <v/>
      </c>
      <c r="AA31" s="11">
        <f>IF(A31="","",IF(Z31&gt;0,"Over Budget","Within Budget"))</f>
        <v/>
      </c>
      <c r="AB31" s="5" t="n"/>
    </row>
    <row r="32">
      <c r="A32" s="3" t="n"/>
      <c r="B32" s="4" t="n"/>
      <c r="C32" s="3" t="n"/>
      <c r="D32" s="5" t="n"/>
      <c r="E32" s="5" t="n"/>
      <c r="F32" s="5" t="n"/>
      <c r="G32" s="3" t="n"/>
      <c r="H32" s="5" t="n"/>
      <c r="I32" s="6" t="n"/>
      <c r="J32" s="6" t="n"/>
      <c r="K32" s="7" t="n"/>
      <c r="L32" s="6" t="n"/>
      <c r="M32" s="8" t="n"/>
      <c r="N32" s="8" t="n"/>
      <c r="O32" s="8" t="n"/>
      <c r="P32" s="8" t="n"/>
      <c r="Q32" s="8" t="n"/>
      <c r="R32" s="8" t="n"/>
      <c r="S32" s="12">
        <f>IF(A32="","",SUM(M32:R32))</f>
        <v/>
      </c>
      <c r="T32" s="13">
        <f>IF(A32="","",IFERROR(VLOOKUP(G32,'Reference Lists'!$A$4:$B$103,2,FALSE),0))</f>
        <v/>
      </c>
      <c r="U32" s="12">
        <f>IF(A32="","",S32*T32)</f>
        <v/>
      </c>
      <c r="V32" s="12">
        <f>IF(A32="","",S32+U32)</f>
        <v/>
      </c>
      <c r="W32" s="12">
        <f>IF(A32="","",IF(I32=0,0,V32/I32))</f>
        <v/>
      </c>
      <c r="X32" s="12">
        <f>IF(A32="","",IF(J32=0,0,V32/J32))</f>
        <v/>
      </c>
      <c r="Y32" s="8" t="n"/>
      <c r="Z32" s="12">
        <f>IF(A32="","",V32-Y32)</f>
        <v/>
      </c>
      <c r="AA32" s="14">
        <f>IF(A32="","",IF(Z32&gt;0,"Over Budget","Within Budget"))</f>
        <v/>
      </c>
      <c r="AB32" s="5" t="n"/>
    </row>
    <row r="33">
      <c r="A33" s="3" t="n"/>
      <c r="B33" s="4" t="n"/>
      <c r="C33" s="3" t="n"/>
      <c r="D33" s="5" t="n"/>
      <c r="E33" s="5" t="n"/>
      <c r="F33" s="5" t="n"/>
      <c r="G33" s="3" t="n"/>
      <c r="H33" s="5" t="n"/>
      <c r="I33" s="6" t="n"/>
      <c r="J33" s="6" t="n"/>
      <c r="K33" s="7" t="n"/>
      <c r="L33" s="6" t="n"/>
      <c r="M33" s="8" t="n"/>
      <c r="N33" s="8" t="n"/>
      <c r="O33" s="8" t="n"/>
      <c r="P33" s="8" t="n"/>
      <c r="Q33" s="8" t="n"/>
      <c r="R33" s="8" t="n"/>
      <c r="S33" s="9">
        <f>IF(A33="","",SUM(M33:R33))</f>
        <v/>
      </c>
      <c r="T33" s="10">
        <f>IF(A33="","",IFERROR(VLOOKUP(G33,'Reference Lists'!$A$4:$B$103,2,FALSE),0))</f>
        <v/>
      </c>
      <c r="U33" s="9">
        <f>IF(A33="","",S33*T33)</f>
        <v/>
      </c>
      <c r="V33" s="9">
        <f>IF(A33="","",S33+U33)</f>
        <v/>
      </c>
      <c r="W33" s="9">
        <f>IF(A33="","",IF(I33=0,0,V33/I33))</f>
        <v/>
      </c>
      <c r="X33" s="9">
        <f>IF(A33="","",IF(J33=0,0,V33/J33))</f>
        <v/>
      </c>
      <c r="Y33" s="8" t="n"/>
      <c r="Z33" s="9">
        <f>IF(A33="","",V33-Y33)</f>
        <v/>
      </c>
      <c r="AA33" s="11">
        <f>IF(A33="","",IF(Z33&gt;0,"Over Budget","Within Budget"))</f>
        <v/>
      </c>
      <c r="AB33" s="5" t="n"/>
    </row>
    <row r="34">
      <c r="A34" s="3" t="n"/>
      <c r="B34" s="4" t="n"/>
      <c r="C34" s="3" t="n"/>
      <c r="D34" s="5" t="n"/>
      <c r="E34" s="5" t="n"/>
      <c r="F34" s="5" t="n"/>
      <c r="G34" s="3" t="n"/>
      <c r="H34" s="5" t="n"/>
      <c r="I34" s="6" t="n"/>
      <c r="J34" s="6" t="n"/>
      <c r="K34" s="7" t="n"/>
      <c r="L34" s="6" t="n"/>
      <c r="M34" s="8" t="n"/>
      <c r="N34" s="8" t="n"/>
      <c r="O34" s="8" t="n"/>
      <c r="P34" s="8" t="n"/>
      <c r="Q34" s="8" t="n"/>
      <c r="R34" s="8" t="n"/>
      <c r="S34" s="12">
        <f>IF(A34="","",SUM(M34:R34))</f>
        <v/>
      </c>
      <c r="T34" s="13">
        <f>IF(A34="","",IFERROR(VLOOKUP(G34,'Reference Lists'!$A$4:$B$103,2,FALSE),0))</f>
        <v/>
      </c>
      <c r="U34" s="12">
        <f>IF(A34="","",S34*T34)</f>
        <v/>
      </c>
      <c r="V34" s="12">
        <f>IF(A34="","",S34+U34)</f>
        <v/>
      </c>
      <c r="W34" s="12">
        <f>IF(A34="","",IF(I34=0,0,V34/I34))</f>
        <v/>
      </c>
      <c r="X34" s="12">
        <f>IF(A34="","",IF(J34=0,0,V34/J34))</f>
        <v/>
      </c>
      <c r="Y34" s="8" t="n"/>
      <c r="Z34" s="12">
        <f>IF(A34="","",V34-Y34)</f>
        <v/>
      </c>
      <c r="AA34" s="14">
        <f>IF(A34="","",IF(Z34&gt;0,"Over Budget","Within Budget"))</f>
        <v/>
      </c>
      <c r="AB34" s="5" t="n"/>
    </row>
    <row r="35">
      <c r="A35" s="3" t="n"/>
      <c r="B35" s="4" t="n"/>
      <c r="C35" s="3" t="n"/>
      <c r="D35" s="5" t="n"/>
      <c r="E35" s="5" t="n"/>
      <c r="F35" s="5" t="n"/>
      <c r="G35" s="3" t="n"/>
      <c r="H35" s="5" t="n"/>
      <c r="I35" s="6" t="n"/>
      <c r="J35" s="6" t="n"/>
      <c r="K35" s="7" t="n"/>
      <c r="L35" s="6" t="n"/>
      <c r="M35" s="8" t="n"/>
      <c r="N35" s="8" t="n"/>
      <c r="O35" s="8" t="n"/>
      <c r="P35" s="8" t="n"/>
      <c r="Q35" s="8" t="n"/>
      <c r="R35" s="8" t="n"/>
      <c r="S35" s="9">
        <f>IF(A35="","",SUM(M35:R35))</f>
        <v/>
      </c>
      <c r="T35" s="10">
        <f>IF(A35="","",IFERROR(VLOOKUP(G35,'Reference Lists'!$A$4:$B$103,2,FALSE),0))</f>
        <v/>
      </c>
      <c r="U35" s="9">
        <f>IF(A35="","",S35*T35)</f>
        <v/>
      </c>
      <c r="V35" s="9">
        <f>IF(A35="","",S35+U35)</f>
        <v/>
      </c>
      <c r="W35" s="9">
        <f>IF(A35="","",IF(I35=0,0,V35/I35))</f>
        <v/>
      </c>
      <c r="X35" s="9">
        <f>IF(A35="","",IF(J35=0,0,V35/J35))</f>
        <v/>
      </c>
      <c r="Y35" s="8" t="n"/>
      <c r="Z35" s="9">
        <f>IF(A35="","",V35-Y35)</f>
        <v/>
      </c>
      <c r="AA35" s="11">
        <f>IF(A35="","",IF(Z35&gt;0,"Over Budget","Within Budget"))</f>
        <v/>
      </c>
      <c r="AB35" s="5" t="n"/>
    </row>
    <row r="36">
      <c r="A36" s="3" t="n"/>
      <c r="B36" s="4" t="n"/>
      <c r="C36" s="3" t="n"/>
      <c r="D36" s="5" t="n"/>
      <c r="E36" s="5" t="n"/>
      <c r="F36" s="5" t="n"/>
      <c r="G36" s="3" t="n"/>
      <c r="H36" s="5" t="n"/>
      <c r="I36" s="6" t="n"/>
      <c r="J36" s="6" t="n"/>
      <c r="K36" s="7" t="n"/>
      <c r="L36" s="6" t="n"/>
      <c r="M36" s="8" t="n"/>
      <c r="N36" s="8" t="n"/>
      <c r="O36" s="8" t="n"/>
      <c r="P36" s="8" t="n"/>
      <c r="Q36" s="8" t="n"/>
      <c r="R36" s="8" t="n"/>
      <c r="S36" s="12">
        <f>IF(A36="","",SUM(M36:R36))</f>
        <v/>
      </c>
      <c r="T36" s="13">
        <f>IF(A36="","",IFERROR(VLOOKUP(G36,'Reference Lists'!$A$4:$B$103,2,FALSE),0))</f>
        <v/>
      </c>
      <c r="U36" s="12">
        <f>IF(A36="","",S36*T36)</f>
        <v/>
      </c>
      <c r="V36" s="12">
        <f>IF(A36="","",S36+U36)</f>
        <v/>
      </c>
      <c r="W36" s="12">
        <f>IF(A36="","",IF(I36=0,0,V36/I36))</f>
        <v/>
      </c>
      <c r="X36" s="12">
        <f>IF(A36="","",IF(J36=0,0,V36/J36))</f>
        <v/>
      </c>
      <c r="Y36" s="8" t="n"/>
      <c r="Z36" s="12">
        <f>IF(A36="","",V36-Y36)</f>
        <v/>
      </c>
      <c r="AA36" s="14">
        <f>IF(A36="","",IF(Z36&gt;0,"Over Budget","Within Budget"))</f>
        <v/>
      </c>
      <c r="AB36" s="5" t="n"/>
    </row>
    <row r="37">
      <c r="A37" s="3" t="n"/>
      <c r="B37" s="4" t="n"/>
      <c r="C37" s="3" t="n"/>
      <c r="D37" s="5" t="n"/>
      <c r="E37" s="5" t="n"/>
      <c r="F37" s="5" t="n"/>
      <c r="G37" s="3" t="n"/>
      <c r="H37" s="5" t="n"/>
      <c r="I37" s="6" t="n"/>
      <c r="J37" s="6" t="n"/>
      <c r="K37" s="7" t="n"/>
      <c r="L37" s="6" t="n"/>
      <c r="M37" s="8" t="n"/>
      <c r="N37" s="8" t="n"/>
      <c r="O37" s="8" t="n"/>
      <c r="P37" s="8" t="n"/>
      <c r="Q37" s="8" t="n"/>
      <c r="R37" s="8" t="n"/>
      <c r="S37" s="9">
        <f>IF(A37="","",SUM(M37:R37))</f>
        <v/>
      </c>
      <c r="T37" s="10">
        <f>IF(A37="","",IFERROR(VLOOKUP(G37,'Reference Lists'!$A$4:$B$103,2,FALSE),0))</f>
        <v/>
      </c>
      <c r="U37" s="9">
        <f>IF(A37="","",S37*T37)</f>
        <v/>
      </c>
      <c r="V37" s="9">
        <f>IF(A37="","",S37+U37)</f>
        <v/>
      </c>
      <c r="W37" s="9">
        <f>IF(A37="","",IF(I37=0,0,V37/I37))</f>
        <v/>
      </c>
      <c r="X37" s="9">
        <f>IF(A37="","",IF(J37=0,0,V37/J37))</f>
        <v/>
      </c>
      <c r="Y37" s="8" t="n"/>
      <c r="Z37" s="9">
        <f>IF(A37="","",V37-Y37)</f>
        <v/>
      </c>
      <c r="AA37" s="11">
        <f>IF(A37="","",IF(Z37&gt;0,"Over Budget","Within Budget"))</f>
        <v/>
      </c>
      <c r="AB37" s="5" t="n"/>
    </row>
    <row r="38">
      <c r="A38" s="3" t="n"/>
      <c r="B38" s="4" t="n"/>
      <c r="C38" s="3" t="n"/>
      <c r="D38" s="5" t="n"/>
      <c r="E38" s="5" t="n"/>
      <c r="F38" s="5" t="n"/>
      <c r="G38" s="3" t="n"/>
      <c r="H38" s="5" t="n"/>
      <c r="I38" s="6" t="n"/>
      <c r="J38" s="6" t="n"/>
      <c r="K38" s="7" t="n"/>
      <c r="L38" s="6" t="n"/>
      <c r="M38" s="8" t="n"/>
      <c r="N38" s="8" t="n"/>
      <c r="O38" s="8" t="n"/>
      <c r="P38" s="8" t="n"/>
      <c r="Q38" s="8" t="n"/>
      <c r="R38" s="8" t="n"/>
      <c r="S38" s="12">
        <f>IF(A38="","",SUM(M38:R38))</f>
        <v/>
      </c>
      <c r="T38" s="13">
        <f>IF(A38="","",IFERROR(VLOOKUP(G38,'Reference Lists'!$A$4:$B$103,2,FALSE),0))</f>
        <v/>
      </c>
      <c r="U38" s="12">
        <f>IF(A38="","",S38*T38)</f>
        <v/>
      </c>
      <c r="V38" s="12">
        <f>IF(A38="","",S38+U38)</f>
        <v/>
      </c>
      <c r="W38" s="12">
        <f>IF(A38="","",IF(I38=0,0,V38/I38))</f>
        <v/>
      </c>
      <c r="X38" s="12">
        <f>IF(A38="","",IF(J38=0,0,V38/J38))</f>
        <v/>
      </c>
      <c r="Y38" s="8" t="n"/>
      <c r="Z38" s="12">
        <f>IF(A38="","",V38-Y38)</f>
        <v/>
      </c>
      <c r="AA38" s="14">
        <f>IF(A38="","",IF(Z38&gt;0,"Over Budget","Within Budget"))</f>
        <v/>
      </c>
      <c r="AB38" s="5" t="n"/>
    </row>
    <row r="39">
      <c r="A39" s="3" t="n"/>
      <c r="B39" s="4" t="n"/>
      <c r="C39" s="3" t="n"/>
      <c r="D39" s="5" t="n"/>
      <c r="E39" s="5" t="n"/>
      <c r="F39" s="5" t="n"/>
      <c r="G39" s="3" t="n"/>
      <c r="H39" s="5" t="n"/>
      <c r="I39" s="6" t="n"/>
      <c r="J39" s="6" t="n"/>
      <c r="K39" s="7" t="n"/>
      <c r="L39" s="6" t="n"/>
      <c r="M39" s="8" t="n"/>
      <c r="N39" s="8" t="n"/>
      <c r="O39" s="8" t="n"/>
      <c r="P39" s="8" t="n"/>
      <c r="Q39" s="8" t="n"/>
      <c r="R39" s="8" t="n"/>
      <c r="S39" s="9">
        <f>IF(A39="","",SUM(M39:R39))</f>
        <v/>
      </c>
      <c r="T39" s="10">
        <f>IF(A39="","",IFERROR(VLOOKUP(G39,'Reference Lists'!$A$4:$B$103,2,FALSE),0))</f>
        <v/>
      </c>
      <c r="U39" s="9">
        <f>IF(A39="","",S39*T39)</f>
        <v/>
      </c>
      <c r="V39" s="9">
        <f>IF(A39="","",S39+U39)</f>
        <v/>
      </c>
      <c r="W39" s="9">
        <f>IF(A39="","",IF(I39=0,0,V39/I39))</f>
        <v/>
      </c>
      <c r="X39" s="9">
        <f>IF(A39="","",IF(J39=0,0,V39/J39))</f>
        <v/>
      </c>
      <c r="Y39" s="8" t="n"/>
      <c r="Z39" s="9">
        <f>IF(A39="","",V39-Y39)</f>
        <v/>
      </c>
      <c r="AA39" s="11">
        <f>IF(A39="","",IF(Z39&gt;0,"Over Budget","Within Budget"))</f>
        <v/>
      </c>
      <c r="AB39" s="5" t="n"/>
    </row>
    <row r="40">
      <c r="A40" s="3" t="n"/>
      <c r="B40" s="4" t="n"/>
      <c r="C40" s="3" t="n"/>
      <c r="D40" s="5" t="n"/>
      <c r="E40" s="5" t="n"/>
      <c r="F40" s="5" t="n"/>
      <c r="G40" s="3" t="n"/>
      <c r="H40" s="5" t="n"/>
      <c r="I40" s="6" t="n"/>
      <c r="J40" s="6" t="n"/>
      <c r="K40" s="7" t="n"/>
      <c r="L40" s="6" t="n"/>
      <c r="M40" s="8" t="n"/>
      <c r="N40" s="8" t="n"/>
      <c r="O40" s="8" t="n"/>
      <c r="P40" s="8" t="n"/>
      <c r="Q40" s="8" t="n"/>
      <c r="R40" s="8" t="n"/>
      <c r="S40" s="12">
        <f>IF(A40="","",SUM(M40:R40))</f>
        <v/>
      </c>
      <c r="T40" s="13">
        <f>IF(A40="","",IFERROR(VLOOKUP(G40,'Reference Lists'!$A$4:$B$103,2,FALSE),0))</f>
        <v/>
      </c>
      <c r="U40" s="12">
        <f>IF(A40="","",S40*T40)</f>
        <v/>
      </c>
      <c r="V40" s="12">
        <f>IF(A40="","",S40+U40)</f>
        <v/>
      </c>
      <c r="W40" s="12">
        <f>IF(A40="","",IF(I40=0,0,V40/I40))</f>
        <v/>
      </c>
      <c r="X40" s="12">
        <f>IF(A40="","",IF(J40=0,0,V40/J40))</f>
        <v/>
      </c>
      <c r="Y40" s="8" t="n"/>
      <c r="Z40" s="12">
        <f>IF(A40="","",V40-Y40)</f>
        <v/>
      </c>
      <c r="AA40" s="14">
        <f>IF(A40="","",IF(Z40&gt;0,"Over Budget","Within Budget"))</f>
        <v/>
      </c>
      <c r="AB40" s="5" t="n"/>
    </row>
    <row r="41">
      <c r="A41" s="3" t="n"/>
      <c r="B41" s="4" t="n"/>
      <c r="C41" s="3" t="n"/>
      <c r="D41" s="5" t="n"/>
      <c r="E41" s="5" t="n"/>
      <c r="F41" s="5" t="n"/>
      <c r="G41" s="3" t="n"/>
      <c r="H41" s="5" t="n"/>
      <c r="I41" s="6" t="n"/>
      <c r="J41" s="6" t="n"/>
      <c r="K41" s="7" t="n"/>
      <c r="L41" s="6" t="n"/>
      <c r="M41" s="8" t="n"/>
      <c r="N41" s="8" t="n"/>
      <c r="O41" s="8" t="n"/>
      <c r="P41" s="8" t="n"/>
      <c r="Q41" s="8" t="n"/>
      <c r="R41" s="8" t="n"/>
      <c r="S41" s="9">
        <f>IF(A41="","",SUM(M41:R41))</f>
        <v/>
      </c>
      <c r="T41" s="10">
        <f>IF(A41="","",IFERROR(VLOOKUP(G41,'Reference Lists'!$A$4:$B$103,2,FALSE),0))</f>
        <v/>
      </c>
      <c r="U41" s="9">
        <f>IF(A41="","",S41*T41)</f>
        <v/>
      </c>
      <c r="V41" s="9">
        <f>IF(A41="","",S41+U41)</f>
        <v/>
      </c>
      <c r="W41" s="9">
        <f>IF(A41="","",IF(I41=0,0,V41/I41))</f>
        <v/>
      </c>
      <c r="X41" s="9">
        <f>IF(A41="","",IF(J41=0,0,V41/J41))</f>
        <v/>
      </c>
      <c r="Y41" s="8" t="n"/>
      <c r="Z41" s="9">
        <f>IF(A41="","",V41-Y41)</f>
        <v/>
      </c>
      <c r="AA41" s="11">
        <f>IF(A41="","",IF(Z41&gt;0,"Over Budget","Within Budget"))</f>
        <v/>
      </c>
      <c r="AB41" s="5" t="n"/>
    </row>
    <row r="42">
      <c r="A42" s="3" t="n"/>
      <c r="B42" s="4" t="n"/>
      <c r="C42" s="3" t="n"/>
      <c r="D42" s="5" t="n"/>
      <c r="E42" s="5" t="n"/>
      <c r="F42" s="5" t="n"/>
      <c r="G42" s="3" t="n"/>
      <c r="H42" s="5" t="n"/>
      <c r="I42" s="6" t="n"/>
      <c r="J42" s="6" t="n"/>
      <c r="K42" s="7" t="n"/>
      <c r="L42" s="6" t="n"/>
      <c r="M42" s="8" t="n"/>
      <c r="N42" s="8" t="n"/>
      <c r="O42" s="8" t="n"/>
      <c r="P42" s="8" t="n"/>
      <c r="Q42" s="8" t="n"/>
      <c r="R42" s="8" t="n"/>
      <c r="S42" s="12">
        <f>IF(A42="","",SUM(M42:R42))</f>
        <v/>
      </c>
      <c r="T42" s="13">
        <f>IF(A42="","",IFERROR(VLOOKUP(G42,'Reference Lists'!$A$4:$B$103,2,FALSE),0))</f>
        <v/>
      </c>
      <c r="U42" s="12">
        <f>IF(A42="","",S42*T42)</f>
        <v/>
      </c>
      <c r="V42" s="12">
        <f>IF(A42="","",S42+U42)</f>
        <v/>
      </c>
      <c r="W42" s="12">
        <f>IF(A42="","",IF(I42=0,0,V42/I42))</f>
        <v/>
      </c>
      <c r="X42" s="12">
        <f>IF(A42="","",IF(J42=0,0,V42/J42))</f>
        <v/>
      </c>
      <c r="Y42" s="8" t="n"/>
      <c r="Z42" s="12">
        <f>IF(A42="","",V42-Y42)</f>
        <v/>
      </c>
      <c r="AA42" s="14">
        <f>IF(A42="","",IF(Z42&gt;0,"Over Budget","Within Budget"))</f>
        <v/>
      </c>
      <c r="AB42" s="5" t="n"/>
    </row>
    <row r="43">
      <c r="A43" s="3" t="n"/>
      <c r="B43" s="4" t="n"/>
      <c r="C43" s="3" t="n"/>
      <c r="D43" s="5" t="n"/>
      <c r="E43" s="5" t="n"/>
      <c r="F43" s="5" t="n"/>
      <c r="G43" s="3" t="n"/>
      <c r="H43" s="5" t="n"/>
      <c r="I43" s="6" t="n"/>
      <c r="J43" s="6" t="n"/>
      <c r="K43" s="7" t="n"/>
      <c r="L43" s="6" t="n"/>
      <c r="M43" s="8" t="n"/>
      <c r="N43" s="8" t="n"/>
      <c r="O43" s="8" t="n"/>
      <c r="P43" s="8" t="n"/>
      <c r="Q43" s="8" t="n"/>
      <c r="R43" s="8" t="n"/>
      <c r="S43" s="9">
        <f>IF(A43="","",SUM(M43:R43))</f>
        <v/>
      </c>
      <c r="T43" s="10">
        <f>IF(A43="","",IFERROR(VLOOKUP(G43,'Reference Lists'!$A$4:$B$103,2,FALSE),0))</f>
        <v/>
      </c>
      <c r="U43" s="9">
        <f>IF(A43="","",S43*T43)</f>
        <v/>
      </c>
      <c r="V43" s="9">
        <f>IF(A43="","",S43+U43)</f>
        <v/>
      </c>
      <c r="W43" s="9">
        <f>IF(A43="","",IF(I43=0,0,V43/I43))</f>
        <v/>
      </c>
      <c r="X43" s="9">
        <f>IF(A43="","",IF(J43=0,0,V43/J43))</f>
        <v/>
      </c>
      <c r="Y43" s="8" t="n"/>
      <c r="Z43" s="9">
        <f>IF(A43="","",V43-Y43)</f>
        <v/>
      </c>
      <c r="AA43" s="11">
        <f>IF(A43="","",IF(Z43&gt;0,"Over Budget","Within Budget"))</f>
        <v/>
      </c>
      <c r="AB43" s="5" t="n"/>
    </row>
    <row r="44">
      <c r="A44" s="3" t="n"/>
      <c r="B44" s="4" t="n"/>
      <c r="C44" s="3" t="n"/>
      <c r="D44" s="5" t="n"/>
      <c r="E44" s="5" t="n"/>
      <c r="F44" s="5" t="n"/>
      <c r="G44" s="3" t="n"/>
      <c r="H44" s="5" t="n"/>
      <c r="I44" s="6" t="n"/>
      <c r="J44" s="6" t="n"/>
      <c r="K44" s="7" t="n"/>
      <c r="L44" s="6" t="n"/>
      <c r="M44" s="8" t="n"/>
      <c r="N44" s="8" t="n"/>
      <c r="O44" s="8" t="n"/>
      <c r="P44" s="8" t="n"/>
      <c r="Q44" s="8" t="n"/>
      <c r="R44" s="8" t="n"/>
      <c r="S44" s="12">
        <f>IF(A44="","",SUM(M44:R44))</f>
        <v/>
      </c>
      <c r="T44" s="13">
        <f>IF(A44="","",IFERROR(VLOOKUP(G44,'Reference Lists'!$A$4:$B$103,2,FALSE),0))</f>
        <v/>
      </c>
      <c r="U44" s="12">
        <f>IF(A44="","",S44*T44)</f>
        <v/>
      </c>
      <c r="V44" s="12">
        <f>IF(A44="","",S44+U44)</f>
        <v/>
      </c>
      <c r="W44" s="12">
        <f>IF(A44="","",IF(I44=0,0,V44/I44))</f>
        <v/>
      </c>
      <c r="X44" s="12">
        <f>IF(A44="","",IF(J44=0,0,V44/J44))</f>
        <v/>
      </c>
      <c r="Y44" s="8" t="n"/>
      <c r="Z44" s="12">
        <f>IF(A44="","",V44-Y44)</f>
        <v/>
      </c>
      <c r="AA44" s="14">
        <f>IF(A44="","",IF(Z44&gt;0,"Over Budget","Within Budget"))</f>
        <v/>
      </c>
      <c r="AB44" s="5" t="n"/>
    </row>
    <row r="45">
      <c r="A45" s="3" t="n"/>
      <c r="B45" s="4" t="n"/>
      <c r="C45" s="3" t="n"/>
      <c r="D45" s="5" t="n"/>
      <c r="E45" s="5" t="n"/>
      <c r="F45" s="5" t="n"/>
      <c r="G45" s="3" t="n"/>
      <c r="H45" s="5" t="n"/>
      <c r="I45" s="6" t="n"/>
      <c r="J45" s="6" t="n"/>
      <c r="K45" s="7" t="n"/>
      <c r="L45" s="6" t="n"/>
      <c r="M45" s="8" t="n"/>
      <c r="N45" s="8" t="n"/>
      <c r="O45" s="8" t="n"/>
      <c r="P45" s="8" t="n"/>
      <c r="Q45" s="8" t="n"/>
      <c r="R45" s="8" t="n"/>
      <c r="S45" s="9">
        <f>IF(A45="","",SUM(M45:R45))</f>
        <v/>
      </c>
      <c r="T45" s="10">
        <f>IF(A45="","",IFERROR(VLOOKUP(G45,'Reference Lists'!$A$4:$B$103,2,FALSE),0))</f>
        <v/>
      </c>
      <c r="U45" s="9">
        <f>IF(A45="","",S45*T45)</f>
        <v/>
      </c>
      <c r="V45" s="9">
        <f>IF(A45="","",S45+U45)</f>
        <v/>
      </c>
      <c r="W45" s="9">
        <f>IF(A45="","",IF(I45=0,0,V45/I45))</f>
        <v/>
      </c>
      <c r="X45" s="9">
        <f>IF(A45="","",IF(J45=0,0,V45/J45))</f>
        <v/>
      </c>
      <c r="Y45" s="8" t="n"/>
      <c r="Z45" s="9">
        <f>IF(A45="","",V45-Y45)</f>
        <v/>
      </c>
      <c r="AA45" s="11">
        <f>IF(A45="","",IF(Z45&gt;0,"Over Budget","Within Budget"))</f>
        <v/>
      </c>
      <c r="AB45" s="5" t="n"/>
    </row>
    <row r="46">
      <c r="A46" s="3" t="n"/>
      <c r="B46" s="4" t="n"/>
      <c r="C46" s="3" t="n"/>
      <c r="D46" s="5" t="n"/>
      <c r="E46" s="5" t="n"/>
      <c r="F46" s="5" t="n"/>
      <c r="G46" s="3" t="n"/>
      <c r="H46" s="5" t="n"/>
      <c r="I46" s="6" t="n"/>
      <c r="J46" s="6" t="n"/>
      <c r="K46" s="7" t="n"/>
      <c r="L46" s="6" t="n"/>
      <c r="M46" s="8" t="n"/>
      <c r="N46" s="8" t="n"/>
      <c r="O46" s="8" t="n"/>
      <c r="P46" s="8" t="n"/>
      <c r="Q46" s="8" t="n"/>
      <c r="R46" s="8" t="n"/>
      <c r="S46" s="12">
        <f>IF(A46="","",SUM(M46:R46))</f>
        <v/>
      </c>
      <c r="T46" s="13">
        <f>IF(A46="","",IFERROR(VLOOKUP(G46,'Reference Lists'!$A$4:$B$103,2,FALSE),0))</f>
        <v/>
      </c>
      <c r="U46" s="12">
        <f>IF(A46="","",S46*T46)</f>
        <v/>
      </c>
      <c r="V46" s="12">
        <f>IF(A46="","",S46+U46)</f>
        <v/>
      </c>
      <c r="W46" s="12">
        <f>IF(A46="","",IF(I46=0,0,V46/I46))</f>
        <v/>
      </c>
      <c r="X46" s="12">
        <f>IF(A46="","",IF(J46=0,0,V46/J46))</f>
        <v/>
      </c>
      <c r="Y46" s="8" t="n"/>
      <c r="Z46" s="12">
        <f>IF(A46="","",V46-Y46)</f>
        <v/>
      </c>
      <c r="AA46" s="14">
        <f>IF(A46="","",IF(Z46&gt;0,"Over Budget","Within Budget"))</f>
        <v/>
      </c>
      <c r="AB46" s="5" t="n"/>
    </row>
    <row r="47">
      <c r="A47" s="3" t="n"/>
      <c r="B47" s="4" t="n"/>
      <c r="C47" s="3" t="n"/>
      <c r="D47" s="5" t="n"/>
      <c r="E47" s="5" t="n"/>
      <c r="F47" s="5" t="n"/>
      <c r="G47" s="3" t="n"/>
      <c r="H47" s="5" t="n"/>
      <c r="I47" s="6" t="n"/>
      <c r="J47" s="6" t="n"/>
      <c r="K47" s="7" t="n"/>
      <c r="L47" s="6" t="n"/>
      <c r="M47" s="8" t="n"/>
      <c r="N47" s="8" t="n"/>
      <c r="O47" s="8" t="n"/>
      <c r="P47" s="8" t="n"/>
      <c r="Q47" s="8" t="n"/>
      <c r="R47" s="8" t="n"/>
      <c r="S47" s="9">
        <f>IF(A47="","",SUM(M47:R47))</f>
        <v/>
      </c>
      <c r="T47" s="10">
        <f>IF(A47="","",IFERROR(VLOOKUP(G47,'Reference Lists'!$A$4:$B$103,2,FALSE),0))</f>
        <v/>
      </c>
      <c r="U47" s="9">
        <f>IF(A47="","",S47*T47)</f>
        <v/>
      </c>
      <c r="V47" s="9">
        <f>IF(A47="","",S47+U47)</f>
        <v/>
      </c>
      <c r="W47" s="9">
        <f>IF(A47="","",IF(I47=0,0,V47/I47))</f>
        <v/>
      </c>
      <c r="X47" s="9">
        <f>IF(A47="","",IF(J47=0,0,V47/J47))</f>
        <v/>
      </c>
      <c r="Y47" s="8" t="n"/>
      <c r="Z47" s="9">
        <f>IF(A47="","",V47-Y47)</f>
        <v/>
      </c>
      <c r="AA47" s="11">
        <f>IF(A47="","",IF(Z47&gt;0,"Over Budget","Within Budget"))</f>
        <v/>
      </c>
      <c r="AB47" s="5" t="n"/>
    </row>
    <row r="48">
      <c r="A48" s="3" t="n"/>
      <c r="B48" s="4" t="n"/>
      <c r="C48" s="3" t="n"/>
      <c r="D48" s="5" t="n"/>
      <c r="E48" s="5" t="n"/>
      <c r="F48" s="5" t="n"/>
      <c r="G48" s="3" t="n"/>
      <c r="H48" s="5" t="n"/>
      <c r="I48" s="6" t="n"/>
      <c r="J48" s="6" t="n"/>
      <c r="K48" s="7" t="n"/>
      <c r="L48" s="6" t="n"/>
      <c r="M48" s="8" t="n"/>
      <c r="N48" s="8" t="n"/>
      <c r="O48" s="8" t="n"/>
      <c r="P48" s="8" t="n"/>
      <c r="Q48" s="8" t="n"/>
      <c r="R48" s="8" t="n"/>
      <c r="S48" s="12">
        <f>IF(A48="","",SUM(M48:R48))</f>
        <v/>
      </c>
      <c r="T48" s="13">
        <f>IF(A48="","",IFERROR(VLOOKUP(G48,'Reference Lists'!$A$4:$B$103,2,FALSE),0))</f>
        <v/>
      </c>
      <c r="U48" s="12">
        <f>IF(A48="","",S48*T48)</f>
        <v/>
      </c>
      <c r="V48" s="12">
        <f>IF(A48="","",S48+U48)</f>
        <v/>
      </c>
      <c r="W48" s="12">
        <f>IF(A48="","",IF(I48=0,0,V48/I48))</f>
        <v/>
      </c>
      <c r="X48" s="12">
        <f>IF(A48="","",IF(J48=0,0,V48/J48))</f>
        <v/>
      </c>
      <c r="Y48" s="8" t="n"/>
      <c r="Z48" s="12">
        <f>IF(A48="","",V48-Y48)</f>
        <v/>
      </c>
      <c r="AA48" s="14">
        <f>IF(A48="","",IF(Z48&gt;0,"Over Budget","Within Budget"))</f>
        <v/>
      </c>
      <c r="AB48" s="5" t="n"/>
    </row>
    <row r="49">
      <c r="A49" s="3" t="n"/>
      <c r="B49" s="4" t="n"/>
      <c r="C49" s="3" t="n"/>
      <c r="D49" s="5" t="n"/>
      <c r="E49" s="5" t="n"/>
      <c r="F49" s="5" t="n"/>
      <c r="G49" s="3" t="n"/>
      <c r="H49" s="5" t="n"/>
      <c r="I49" s="6" t="n"/>
      <c r="J49" s="6" t="n"/>
      <c r="K49" s="7" t="n"/>
      <c r="L49" s="6" t="n"/>
      <c r="M49" s="8" t="n"/>
      <c r="N49" s="8" t="n"/>
      <c r="O49" s="8" t="n"/>
      <c r="P49" s="8" t="n"/>
      <c r="Q49" s="8" t="n"/>
      <c r="R49" s="8" t="n"/>
      <c r="S49" s="9">
        <f>IF(A49="","",SUM(M49:R49))</f>
        <v/>
      </c>
      <c r="T49" s="10">
        <f>IF(A49="","",IFERROR(VLOOKUP(G49,'Reference Lists'!$A$4:$B$103,2,FALSE),0))</f>
        <v/>
      </c>
      <c r="U49" s="9">
        <f>IF(A49="","",S49*T49)</f>
        <v/>
      </c>
      <c r="V49" s="9">
        <f>IF(A49="","",S49+U49)</f>
        <v/>
      </c>
      <c r="W49" s="9">
        <f>IF(A49="","",IF(I49=0,0,V49/I49))</f>
        <v/>
      </c>
      <c r="X49" s="9">
        <f>IF(A49="","",IF(J49=0,0,V49/J49))</f>
        <v/>
      </c>
      <c r="Y49" s="8" t="n"/>
      <c r="Z49" s="9">
        <f>IF(A49="","",V49-Y49)</f>
        <v/>
      </c>
      <c r="AA49" s="11">
        <f>IF(A49="","",IF(Z49&gt;0,"Over Budget","Within Budget"))</f>
        <v/>
      </c>
      <c r="AB49" s="5" t="n"/>
    </row>
    <row r="50">
      <c r="A50" s="3" t="n"/>
      <c r="B50" s="4" t="n"/>
      <c r="C50" s="3" t="n"/>
      <c r="D50" s="5" t="n"/>
      <c r="E50" s="5" t="n"/>
      <c r="F50" s="5" t="n"/>
      <c r="G50" s="3" t="n"/>
      <c r="H50" s="5" t="n"/>
      <c r="I50" s="6" t="n"/>
      <c r="J50" s="6" t="n"/>
      <c r="K50" s="7" t="n"/>
      <c r="L50" s="6" t="n"/>
      <c r="M50" s="8" t="n"/>
      <c r="N50" s="8" t="n"/>
      <c r="O50" s="8" t="n"/>
      <c r="P50" s="8" t="n"/>
      <c r="Q50" s="8" t="n"/>
      <c r="R50" s="8" t="n"/>
      <c r="S50" s="12">
        <f>IF(A50="","",SUM(M50:R50))</f>
        <v/>
      </c>
      <c r="T50" s="13">
        <f>IF(A50="","",IFERROR(VLOOKUP(G50,'Reference Lists'!$A$4:$B$103,2,FALSE),0))</f>
        <v/>
      </c>
      <c r="U50" s="12">
        <f>IF(A50="","",S50*T50)</f>
        <v/>
      </c>
      <c r="V50" s="12">
        <f>IF(A50="","",S50+U50)</f>
        <v/>
      </c>
      <c r="W50" s="12">
        <f>IF(A50="","",IF(I50=0,0,V50/I50))</f>
        <v/>
      </c>
      <c r="X50" s="12">
        <f>IF(A50="","",IF(J50=0,0,V50/J50))</f>
        <v/>
      </c>
      <c r="Y50" s="8" t="n"/>
      <c r="Z50" s="12">
        <f>IF(A50="","",V50-Y50)</f>
        <v/>
      </c>
      <c r="AA50" s="14">
        <f>IF(A50="","",IF(Z50&gt;0,"Over Budget","Within Budget"))</f>
        <v/>
      </c>
      <c r="AB50" s="5" t="n"/>
    </row>
    <row r="51">
      <c r="A51" s="3" t="n"/>
      <c r="B51" s="4" t="n"/>
      <c r="C51" s="3" t="n"/>
      <c r="D51" s="5" t="n"/>
      <c r="E51" s="5" t="n"/>
      <c r="F51" s="5" t="n"/>
      <c r="G51" s="3" t="n"/>
      <c r="H51" s="5" t="n"/>
      <c r="I51" s="6" t="n"/>
      <c r="J51" s="6" t="n"/>
      <c r="K51" s="7" t="n"/>
      <c r="L51" s="6" t="n"/>
      <c r="M51" s="8" t="n"/>
      <c r="N51" s="8" t="n"/>
      <c r="O51" s="8" t="n"/>
      <c r="P51" s="8" t="n"/>
      <c r="Q51" s="8" t="n"/>
      <c r="R51" s="8" t="n"/>
      <c r="S51" s="9">
        <f>IF(A51="","",SUM(M51:R51))</f>
        <v/>
      </c>
      <c r="T51" s="10">
        <f>IF(A51="","",IFERROR(VLOOKUP(G51,'Reference Lists'!$A$4:$B$103,2,FALSE),0))</f>
        <v/>
      </c>
      <c r="U51" s="9">
        <f>IF(A51="","",S51*T51)</f>
        <v/>
      </c>
      <c r="V51" s="9">
        <f>IF(A51="","",S51+U51)</f>
        <v/>
      </c>
      <c r="W51" s="9">
        <f>IF(A51="","",IF(I51=0,0,V51/I51))</f>
        <v/>
      </c>
      <c r="X51" s="9">
        <f>IF(A51="","",IF(J51=0,0,V51/J51))</f>
        <v/>
      </c>
      <c r="Y51" s="8" t="n"/>
      <c r="Z51" s="9">
        <f>IF(A51="","",V51-Y51)</f>
        <v/>
      </c>
      <c r="AA51" s="11">
        <f>IF(A51="","",IF(Z51&gt;0,"Over Budget","Within Budget"))</f>
        <v/>
      </c>
      <c r="AB51" s="5" t="n"/>
    </row>
    <row r="52">
      <c r="A52" s="3" t="n"/>
      <c r="B52" s="4" t="n"/>
      <c r="C52" s="3" t="n"/>
      <c r="D52" s="5" t="n"/>
      <c r="E52" s="5" t="n"/>
      <c r="F52" s="5" t="n"/>
      <c r="G52" s="3" t="n"/>
      <c r="H52" s="5" t="n"/>
      <c r="I52" s="6" t="n"/>
      <c r="J52" s="6" t="n"/>
      <c r="K52" s="7" t="n"/>
      <c r="L52" s="6" t="n"/>
      <c r="M52" s="8" t="n"/>
      <c r="N52" s="8" t="n"/>
      <c r="O52" s="8" t="n"/>
      <c r="P52" s="8" t="n"/>
      <c r="Q52" s="8" t="n"/>
      <c r="R52" s="8" t="n"/>
      <c r="S52" s="12">
        <f>IF(A52="","",SUM(M52:R52))</f>
        <v/>
      </c>
      <c r="T52" s="13">
        <f>IF(A52="","",IFERROR(VLOOKUP(G52,'Reference Lists'!$A$4:$B$103,2,FALSE),0))</f>
        <v/>
      </c>
      <c r="U52" s="12">
        <f>IF(A52="","",S52*T52)</f>
        <v/>
      </c>
      <c r="V52" s="12">
        <f>IF(A52="","",S52+U52)</f>
        <v/>
      </c>
      <c r="W52" s="12">
        <f>IF(A52="","",IF(I52=0,0,V52/I52))</f>
        <v/>
      </c>
      <c r="X52" s="12">
        <f>IF(A52="","",IF(J52=0,0,V52/J52))</f>
        <v/>
      </c>
      <c r="Y52" s="8" t="n"/>
      <c r="Z52" s="12">
        <f>IF(A52="","",V52-Y52)</f>
        <v/>
      </c>
      <c r="AA52" s="14">
        <f>IF(A52="","",IF(Z52&gt;0,"Over Budget","Within Budget"))</f>
        <v/>
      </c>
      <c r="AB52" s="5" t="n"/>
    </row>
    <row r="53">
      <c r="A53" s="3" t="n"/>
      <c r="B53" s="4" t="n"/>
      <c r="C53" s="3" t="n"/>
      <c r="D53" s="5" t="n"/>
      <c r="E53" s="5" t="n"/>
      <c r="F53" s="5" t="n"/>
      <c r="G53" s="3" t="n"/>
      <c r="H53" s="5" t="n"/>
      <c r="I53" s="6" t="n"/>
      <c r="J53" s="6" t="n"/>
      <c r="K53" s="7" t="n"/>
      <c r="L53" s="6" t="n"/>
      <c r="M53" s="8" t="n"/>
      <c r="N53" s="8" t="n"/>
      <c r="O53" s="8" t="n"/>
      <c r="P53" s="8" t="n"/>
      <c r="Q53" s="8" t="n"/>
      <c r="R53" s="8" t="n"/>
      <c r="S53" s="9">
        <f>IF(A53="","",SUM(M53:R53))</f>
        <v/>
      </c>
      <c r="T53" s="10">
        <f>IF(A53="","",IFERROR(VLOOKUP(G53,'Reference Lists'!$A$4:$B$103,2,FALSE),0))</f>
        <v/>
      </c>
      <c r="U53" s="9">
        <f>IF(A53="","",S53*T53)</f>
        <v/>
      </c>
      <c r="V53" s="9">
        <f>IF(A53="","",S53+U53)</f>
        <v/>
      </c>
      <c r="W53" s="9">
        <f>IF(A53="","",IF(I53=0,0,V53/I53))</f>
        <v/>
      </c>
      <c r="X53" s="9">
        <f>IF(A53="","",IF(J53=0,0,V53/J53))</f>
        <v/>
      </c>
      <c r="Y53" s="8" t="n"/>
      <c r="Z53" s="9">
        <f>IF(A53="","",V53-Y53)</f>
        <v/>
      </c>
      <c r="AA53" s="11">
        <f>IF(A53="","",IF(Z53&gt;0,"Over Budget","Within Budget"))</f>
        <v/>
      </c>
      <c r="AB53" s="5" t="n"/>
    </row>
    <row r="54">
      <c r="A54" s="3" t="n"/>
      <c r="B54" s="4" t="n"/>
      <c r="C54" s="3" t="n"/>
      <c r="D54" s="5" t="n"/>
      <c r="E54" s="5" t="n"/>
      <c r="F54" s="5" t="n"/>
      <c r="G54" s="3" t="n"/>
      <c r="H54" s="5" t="n"/>
      <c r="I54" s="6" t="n"/>
      <c r="J54" s="6" t="n"/>
      <c r="K54" s="7" t="n"/>
      <c r="L54" s="6" t="n"/>
      <c r="M54" s="8" t="n"/>
      <c r="N54" s="8" t="n"/>
      <c r="O54" s="8" t="n"/>
      <c r="P54" s="8" t="n"/>
      <c r="Q54" s="8" t="n"/>
      <c r="R54" s="8" t="n"/>
      <c r="S54" s="12">
        <f>IF(A54="","",SUM(M54:R54))</f>
        <v/>
      </c>
      <c r="T54" s="13">
        <f>IF(A54="","",IFERROR(VLOOKUP(G54,'Reference Lists'!$A$4:$B$103,2,FALSE),0))</f>
        <v/>
      </c>
      <c r="U54" s="12">
        <f>IF(A54="","",S54*T54)</f>
        <v/>
      </c>
      <c r="V54" s="12">
        <f>IF(A54="","",S54+U54)</f>
        <v/>
      </c>
      <c r="W54" s="12">
        <f>IF(A54="","",IF(I54=0,0,V54/I54))</f>
        <v/>
      </c>
      <c r="X54" s="12">
        <f>IF(A54="","",IF(J54=0,0,V54/J54))</f>
        <v/>
      </c>
      <c r="Y54" s="8" t="n"/>
      <c r="Z54" s="12">
        <f>IF(A54="","",V54-Y54)</f>
        <v/>
      </c>
      <c r="AA54" s="14">
        <f>IF(A54="","",IF(Z54&gt;0,"Over Budget","Within Budget"))</f>
        <v/>
      </c>
      <c r="AB54" s="5" t="n"/>
    </row>
    <row r="55">
      <c r="A55" s="3" t="n"/>
      <c r="B55" s="4" t="n"/>
      <c r="C55" s="3" t="n"/>
      <c r="D55" s="5" t="n"/>
      <c r="E55" s="5" t="n"/>
      <c r="F55" s="5" t="n"/>
      <c r="G55" s="3" t="n"/>
      <c r="H55" s="5" t="n"/>
      <c r="I55" s="6" t="n"/>
      <c r="J55" s="6" t="n"/>
      <c r="K55" s="7" t="n"/>
      <c r="L55" s="6" t="n"/>
      <c r="M55" s="8" t="n"/>
      <c r="N55" s="8" t="n"/>
      <c r="O55" s="8" t="n"/>
      <c r="P55" s="8" t="n"/>
      <c r="Q55" s="8" t="n"/>
      <c r="R55" s="8" t="n"/>
      <c r="S55" s="9">
        <f>IF(A55="","",SUM(M55:R55))</f>
        <v/>
      </c>
      <c r="T55" s="10">
        <f>IF(A55="","",IFERROR(VLOOKUP(G55,'Reference Lists'!$A$4:$B$103,2,FALSE),0))</f>
        <v/>
      </c>
      <c r="U55" s="9">
        <f>IF(A55="","",S55*T55)</f>
        <v/>
      </c>
      <c r="V55" s="9">
        <f>IF(A55="","",S55+U55)</f>
        <v/>
      </c>
      <c r="W55" s="9">
        <f>IF(A55="","",IF(I55=0,0,V55/I55))</f>
        <v/>
      </c>
      <c r="X55" s="9">
        <f>IF(A55="","",IF(J55=0,0,V55/J55))</f>
        <v/>
      </c>
      <c r="Y55" s="8" t="n"/>
      <c r="Z55" s="9">
        <f>IF(A55="","",V55-Y55)</f>
        <v/>
      </c>
      <c r="AA55" s="11">
        <f>IF(A55="","",IF(Z55&gt;0,"Over Budget","Within Budget"))</f>
        <v/>
      </c>
      <c r="AB55" s="5" t="n"/>
    </row>
    <row r="56">
      <c r="A56" s="3" t="n"/>
      <c r="B56" s="4" t="n"/>
      <c r="C56" s="3" t="n"/>
      <c r="D56" s="5" t="n"/>
      <c r="E56" s="5" t="n"/>
      <c r="F56" s="5" t="n"/>
      <c r="G56" s="3" t="n"/>
      <c r="H56" s="5" t="n"/>
      <c r="I56" s="6" t="n"/>
      <c r="J56" s="6" t="n"/>
      <c r="K56" s="7" t="n"/>
      <c r="L56" s="6" t="n"/>
      <c r="M56" s="8" t="n"/>
      <c r="N56" s="8" t="n"/>
      <c r="O56" s="8" t="n"/>
      <c r="P56" s="8" t="n"/>
      <c r="Q56" s="8" t="n"/>
      <c r="R56" s="8" t="n"/>
      <c r="S56" s="12">
        <f>IF(A56="","",SUM(M56:R56))</f>
        <v/>
      </c>
      <c r="T56" s="13">
        <f>IF(A56="","",IFERROR(VLOOKUP(G56,'Reference Lists'!$A$4:$B$103,2,FALSE),0))</f>
        <v/>
      </c>
      <c r="U56" s="12">
        <f>IF(A56="","",S56*T56)</f>
        <v/>
      </c>
      <c r="V56" s="12">
        <f>IF(A56="","",S56+U56)</f>
        <v/>
      </c>
      <c r="W56" s="12">
        <f>IF(A56="","",IF(I56=0,0,V56/I56))</f>
        <v/>
      </c>
      <c r="X56" s="12">
        <f>IF(A56="","",IF(J56=0,0,V56/J56))</f>
        <v/>
      </c>
      <c r="Y56" s="8" t="n"/>
      <c r="Z56" s="12">
        <f>IF(A56="","",V56-Y56)</f>
        <v/>
      </c>
      <c r="AA56" s="14">
        <f>IF(A56="","",IF(Z56&gt;0,"Over Budget","Within Budget"))</f>
        <v/>
      </c>
      <c r="AB56" s="5" t="n"/>
    </row>
    <row r="57">
      <c r="A57" s="3" t="n"/>
      <c r="B57" s="4" t="n"/>
      <c r="C57" s="3" t="n"/>
      <c r="D57" s="5" t="n"/>
      <c r="E57" s="5" t="n"/>
      <c r="F57" s="5" t="n"/>
      <c r="G57" s="3" t="n"/>
      <c r="H57" s="5" t="n"/>
      <c r="I57" s="6" t="n"/>
      <c r="J57" s="6" t="n"/>
      <c r="K57" s="7" t="n"/>
      <c r="L57" s="6" t="n"/>
      <c r="M57" s="8" t="n"/>
      <c r="N57" s="8" t="n"/>
      <c r="O57" s="8" t="n"/>
      <c r="P57" s="8" t="n"/>
      <c r="Q57" s="8" t="n"/>
      <c r="R57" s="8" t="n"/>
      <c r="S57" s="9">
        <f>IF(A57="","",SUM(M57:R57))</f>
        <v/>
      </c>
      <c r="T57" s="10">
        <f>IF(A57="","",IFERROR(VLOOKUP(G57,'Reference Lists'!$A$4:$B$103,2,FALSE),0))</f>
        <v/>
      </c>
      <c r="U57" s="9">
        <f>IF(A57="","",S57*T57)</f>
        <v/>
      </c>
      <c r="V57" s="9">
        <f>IF(A57="","",S57+U57)</f>
        <v/>
      </c>
      <c r="W57" s="9">
        <f>IF(A57="","",IF(I57=0,0,V57/I57))</f>
        <v/>
      </c>
      <c r="X57" s="9">
        <f>IF(A57="","",IF(J57=0,0,V57/J57))</f>
        <v/>
      </c>
      <c r="Y57" s="8" t="n"/>
      <c r="Z57" s="9">
        <f>IF(A57="","",V57-Y57)</f>
        <v/>
      </c>
      <c r="AA57" s="11">
        <f>IF(A57="","",IF(Z57&gt;0,"Over Budget","Within Budget"))</f>
        <v/>
      </c>
      <c r="AB57" s="5" t="n"/>
    </row>
    <row r="58">
      <c r="A58" s="3" t="n"/>
      <c r="B58" s="4" t="n"/>
      <c r="C58" s="3" t="n"/>
      <c r="D58" s="5" t="n"/>
      <c r="E58" s="5" t="n"/>
      <c r="F58" s="5" t="n"/>
      <c r="G58" s="3" t="n"/>
      <c r="H58" s="5" t="n"/>
      <c r="I58" s="6" t="n"/>
      <c r="J58" s="6" t="n"/>
      <c r="K58" s="7" t="n"/>
      <c r="L58" s="6" t="n"/>
      <c r="M58" s="8" t="n"/>
      <c r="N58" s="8" t="n"/>
      <c r="O58" s="8" t="n"/>
      <c r="P58" s="8" t="n"/>
      <c r="Q58" s="8" t="n"/>
      <c r="R58" s="8" t="n"/>
      <c r="S58" s="12">
        <f>IF(A58="","",SUM(M58:R58))</f>
        <v/>
      </c>
      <c r="T58" s="13">
        <f>IF(A58="","",IFERROR(VLOOKUP(G58,'Reference Lists'!$A$4:$B$103,2,FALSE),0))</f>
        <v/>
      </c>
      <c r="U58" s="12">
        <f>IF(A58="","",S58*T58)</f>
        <v/>
      </c>
      <c r="V58" s="12">
        <f>IF(A58="","",S58+U58)</f>
        <v/>
      </c>
      <c r="W58" s="12">
        <f>IF(A58="","",IF(I58=0,0,V58/I58))</f>
        <v/>
      </c>
      <c r="X58" s="12">
        <f>IF(A58="","",IF(J58=0,0,V58/J58))</f>
        <v/>
      </c>
      <c r="Y58" s="8" t="n"/>
      <c r="Z58" s="12">
        <f>IF(A58="","",V58-Y58)</f>
        <v/>
      </c>
      <c r="AA58" s="14">
        <f>IF(A58="","",IF(Z58&gt;0,"Over Budget","Within Budget"))</f>
        <v/>
      </c>
      <c r="AB58" s="5" t="n"/>
    </row>
    <row r="59">
      <c r="A59" s="3" t="n"/>
      <c r="B59" s="4" t="n"/>
      <c r="C59" s="3" t="n"/>
      <c r="D59" s="5" t="n"/>
      <c r="E59" s="5" t="n"/>
      <c r="F59" s="5" t="n"/>
      <c r="G59" s="3" t="n"/>
      <c r="H59" s="5" t="n"/>
      <c r="I59" s="6" t="n"/>
      <c r="J59" s="6" t="n"/>
      <c r="K59" s="7" t="n"/>
      <c r="L59" s="6" t="n"/>
      <c r="M59" s="8" t="n"/>
      <c r="N59" s="8" t="n"/>
      <c r="O59" s="8" t="n"/>
      <c r="P59" s="8" t="n"/>
      <c r="Q59" s="8" t="n"/>
      <c r="R59" s="8" t="n"/>
      <c r="S59" s="9">
        <f>IF(A59="","",SUM(M59:R59))</f>
        <v/>
      </c>
      <c r="T59" s="10">
        <f>IF(A59="","",IFERROR(VLOOKUP(G59,'Reference Lists'!$A$4:$B$103,2,FALSE),0))</f>
        <v/>
      </c>
      <c r="U59" s="9">
        <f>IF(A59="","",S59*T59)</f>
        <v/>
      </c>
      <c r="V59" s="9">
        <f>IF(A59="","",S59+U59)</f>
        <v/>
      </c>
      <c r="W59" s="9">
        <f>IF(A59="","",IF(I59=0,0,V59/I59))</f>
        <v/>
      </c>
      <c r="X59" s="9">
        <f>IF(A59="","",IF(J59=0,0,V59/J59))</f>
        <v/>
      </c>
      <c r="Y59" s="8" t="n"/>
      <c r="Z59" s="9">
        <f>IF(A59="","",V59-Y59)</f>
        <v/>
      </c>
      <c r="AA59" s="11">
        <f>IF(A59="","",IF(Z59&gt;0,"Over Budget","Within Budget"))</f>
        <v/>
      </c>
      <c r="AB59" s="5" t="n"/>
    </row>
    <row r="60">
      <c r="A60" s="3" t="n"/>
      <c r="B60" s="4" t="n"/>
      <c r="C60" s="3" t="n"/>
      <c r="D60" s="5" t="n"/>
      <c r="E60" s="5" t="n"/>
      <c r="F60" s="5" t="n"/>
      <c r="G60" s="3" t="n"/>
      <c r="H60" s="5" t="n"/>
      <c r="I60" s="6" t="n"/>
      <c r="J60" s="6" t="n"/>
      <c r="K60" s="7" t="n"/>
      <c r="L60" s="6" t="n"/>
      <c r="M60" s="8" t="n"/>
      <c r="N60" s="8" t="n"/>
      <c r="O60" s="8" t="n"/>
      <c r="P60" s="8" t="n"/>
      <c r="Q60" s="8" t="n"/>
      <c r="R60" s="8" t="n"/>
      <c r="S60" s="12">
        <f>IF(A60="","",SUM(M60:R60))</f>
        <v/>
      </c>
      <c r="T60" s="13">
        <f>IF(A60="","",IFERROR(VLOOKUP(G60,'Reference Lists'!$A$4:$B$103,2,FALSE),0))</f>
        <v/>
      </c>
      <c r="U60" s="12">
        <f>IF(A60="","",S60*T60)</f>
        <v/>
      </c>
      <c r="V60" s="12">
        <f>IF(A60="","",S60+U60)</f>
        <v/>
      </c>
      <c r="W60" s="12">
        <f>IF(A60="","",IF(I60=0,0,V60/I60))</f>
        <v/>
      </c>
      <c r="X60" s="12">
        <f>IF(A60="","",IF(J60=0,0,V60/J60))</f>
        <v/>
      </c>
      <c r="Y60" s="8" t="n"/>
      <c r="Z60" s="12">
        <f>IF(A60="","",V60-Y60)</f>
        <v/>
      </c>
      <c r="AA60" s="14">
        <f>IF(A60="","",IF(Z60&gt;0,"Over Budget","Within Budget"))</f>
        <v/>
      </c>
      <c r="AB60" s="5" t="n"/>
    </row>
    <row r="61">
      <c r="A61" s="3" t="n"/>
      <c r="B61" s="4" t="n"/>
      <c r="C61" s="3" t="n"/>
      <c r="D61" s="5" t="n"/>
      <c r="E61" s="5" t="n"/>
      <c r="F61" s="5" t="n"/>
      <c r="G61" s="3" t="n"/>
      <c r="H61" s="5" t="n"/>
      <c r="I61" s="6" t="n"/>
      <c r="J61" s="6" t="n"/>
      <c r="K61" s="7" t="n"/>
      <c r="L61" s="6" t="n"/>
      <c r="M61" s="8" t="n"/>
      <c r="N61" s="8" t="n"/>
      <c r="O61" s="8" t="n"/>
      <c r="P61" s="8" t="n"/>
      <c r="Q61" s="8" t="n"/>
      <c r="R61" s="8" t="n"/>
      <c r="S61" s="9">
        <f>IF(A61="","",SUM(M61:R61))</f>
        <v/>
      </c>
      <c r="T61" s="10">
        <f>IF(A61="","",IFERROR(VLOOKUP(G61,'Reference Lists'!$A$4:$B$103,2,FALSE),0))</f>
        <v/>
      </c>
      <c r="U61" s="9">
        <f>IF(A61="","",S61*T61)</f>
        <v/>
      </c>
      <c r="V61" s="9">
        <f>IF(A61="","",S61+U61)</f>
        <v/>
      </c>
      <c r="W61" s="9">
        <f>IF(A61="","",IF(I61=0,0,V61/I61))</f>
        <v/>
      </c>
      <c r="X61" s="9">
        <f>IF(A61="","",IF(J61=0,0,V61/J61))</f>
        <v/>
      </c>
      <c r="Y61" s="8" t="n"/>
      <c r="Z61" s="9">
        <f>IF(A61="","",V61-Y61)</f>
        <v/>
      </c>
      <c r="AA61" s="11">
        <f>IF(A61="","",IF(Z61&gt;0,"Over Budget","Within Budget"))</f>
        <v/>
      </c>
      <c r="AB61" s="5" t="n"/>
    </row>
    <row r="62">
      <c r="A62" s="3" t="n"/>
      <c r="B62" s="4" t="n"/>
      <c r="C62" s="3" t="n"/>
      <c r="D62" s="5" t="n"/>
      <c r="E62" s="5" t="n"/>
      <c r="F62" s="5" t="n"/>
      <c r="G62" s="3" t="n"/>
      <c r="H62" s="5" t="n"/>
      <c r="I62" s="6" t="n"/>
      <c r="J62" s="6" t="n"/>
      <c r="K62" s="7" t="n"/>
      <c r="L62" s="6" t="n"/>
      <c r="M62" s="8" t="n"/>
      <c r="N62" s="8" t="n"/>
      <c r="O62" s="8" t="n"/>
      <c r="P62" s="8" t="n"/>
      <c r="Q62" s="8" t="n"/>
      <c r="R62" s="8" t="n"/>
      <c r="S62" s="12">
        <f>IF(A62="","",SUM(M62:R62))</f>
        <v/>
      </c>
      <c r="T62" s="13">
        <f>IF(A62="","",IFERROR(VLOOKUP(G62,'Reference Lists'!$A$4:$B$103,2,FALSE),0))</f>
        <v/>
      </c>
      <c r="U62" s="12">
        <f>IF(A62="","",S62*T62)</f>
        <v/>
      </c>
      <c r="V62" s="12">
        <f>IF(A62="","",S62+U62)</f>
        <v/>
      </c>
      <c r="W62" s="12">
        <f>IF(A62="","",IF(I62=0,0,V62/I62))</f>
        <v/>
      </c>
      <c r="X62" s="12">
        <f>IF(A62="","",IF(J62=0,0,V62/J62))</f>
        <v/>
      </c>
      <c r="Y62" s="8" t="n"/>
      <c r="Z62" s="12">
        <f>IF(A62="","",V62-Y62)</f>
        <v/>
      </c>
      <c r="AA62" s="14">
        <f>IF(A62="","",IF(Z62&gt;0,"Over Budget","Within Budget"))</f>
        <v/>
      </c>
      <c r="AB62" s="5" t="n"/>
    </row>
    <row r="63">
      <c r="A63" s="3" t="n"/>
      <c r="B63" s="4" t="n"/>
      <c r="C63" s="3" t="n"/>
      <c r="D63" s="5" t="n"/>
      <c r="E63" s="5" t="n"/>
      <c r="F63" s="5" t="n"/>
      <c r="G63" s="3" t="n"/>
      <c r="H63" s="5" t="n"/>
      <c r="I63" s="6" t="n"/>
      <c r="J63" s="6" t="n"/>
      <c r="K63" s="7" t="n"/>
      <c r="L63" s="6" t="n"/>
      <c r="M63" s="8" t="n"/>
      <c r="N63" s="8" t="n"/>
      <c r="O63" s="8" t="n"/>
      <c r="P63" s="8" t="n"/>
      <c r="Q63" s="8" t="n"/>
      <c r="R63" s="8" t="n"/>
      <c r="S63" s="9">
        <f>IF(A63="","",SUM(M63:R63))</f>
        <v/>
      </c>
      <c r="T63" s="10">
        <f>IF(A63="","",IFERROR(VLOOKUP(G63,'Reference Lists'!$A$4:$B$103,2,FALSE),0))</f>
        <v/>
      </c>
      <c r="U63" s="9">
        <f>IF(A63="","",S63*T63)</f>
        <v/>
      </c>
      <c r="V63" s="9">
        <f>IF(A63="","",S63+U63)</f>
        <v/>
      </c>
      <c r="W63" s="9">
        <f>IF(A63="","",IF(I63=0,0,V63/I63))</f>
        <v/>
      </c>
      <c r="X63" s="9">
        <f>IF(A63="","",IF(J63=0,0,V63/J63))</f>
        <v/>
      </c>
      <c r="Y63" s="8" t="n"/>
      <c r="Z63" s="9">
        <f>IF(A63="","",V63-Y63)</f>
        <v/>
      </c>
      <c r="AA63" s="11">
        <f>IF(A63="","",IF(Z63&gt;0,"Over Budget","Within Budget"))</f>
        <v/>
      </c>
      <c r="AB63" s="5" t="n"/>
    </row>
    <row r="64">
      <c r="A64" s="3" t="n"/>
      <c r="B64" s="4" t="n"/>
      <c r="C64" s="3" t="n"/>
      <c r="D64" s="5" t="n"/>
      <c r="E64" s="5" t="n"/>
      <c r="F64" s="5" t="n"/>
      <c r="G64" s="3" t="n"/>
      <c r="H64" s="5" t="n"/>
      <c r="I64" s="6" t="n"/>
      <c r="J64" s="6" t="n"/>
      <c r="K64" s="7" t="n"/>
      <c r="L64" s="6" t="n"/>
      <c r="M64" s="8" t="n"/>
      <c r="N64" s="8" t="n"/>
      <c r="O64" s="8" t="n"/>
      <c r="P64" s="8" t="n"/>
      <c r="Q64" s="8" t="n"/>
      <c r="R64" s="8" t="n"/>
      <c r="S64" s="12">
        <f>IF(A64="","",SUM(M64:R64))</f>
        <v/>
      </c>
      <c r="T64" s="13">
        <f>IF(A64="","",IFERROR(VLOOKUP(G64,'Reference Lists'!$A$4:$B$103,2,FALSE),0))</f>
        <v/>
      </c>
      <c r="U64" s="12">
        <f>IF(A64="","",S64*T64)</f>
        <v/>
      </c>
      <c r="V64" s="12">
        <f>IF(A64="","",S64+U64)</f>
        <v/>
      </c>
      <c r="W64" s="12">
        <f>IF(A64="","",IF(I64=0,0,V64/I64))</f>
        <v/>
      </c>
      <c r="X64" s="12">
        <f>IF(A64="","",IF(J64=0,0,V64/J64))</f>
        <v/>
      </c>
      <c r="Y64" s="8" t="n"/>
      <c r="Z64" s="12">
        <f>IF(A64="","",V64-Y64)</f>
        <v/>
      </c>
      <c r="AA64" s="14">
        <f>IF(A64="","",IF(Z64&gt;0,"Over Budget","Within Budget"))</f>
        <v/>
      </c>
      <c r="AB64" s="5" t="n"/>
    </row>
    <row r="65">
      <c r="A65" s="3" t="n"/>
      <c r="B65" s="4" t="n"/>
      <c r="C65" s="3" t="n"/>
      <c r="D65" s="5" t="n"/>
      <c r="E65" s="5" t="n"/>
      <c r="F65" s="5" t="n"/>
      <c r="G65" s="3" t="n"/>
      <c r="H65" s="5" t="n"/>
      <c r="I65" s="6" t="n"/>
      <c r="J65" s="6" t="n"/>
      <c r="K65" s="7" t="n"/>
      <c r="L65" s="6" t="n"/>
      <c r="M65" s="8" t="n"/>
      <c r="N65" s="8" t="n"/>
      <c r="O65" s="8" t="n"/>
      <c r="P65" s="8" t="n"/>
      <c r="Q65" s="8" t="n"/>
      <c r="R65" s="8" t="n"/>
      <c r="S65" s="9">
        <f>IF(A65="","",SUM(M65:R65))</f>
        <v/>
      </c>
      <c r="T65" s="10">
        <f>IF(A65="","",IFERROR(VLOOKUP(G65,'Reference Lists'!$A$4:$B$103,2,FALSE),0))</f>
        <v/>
      </c>
      <c r="U65" s="9">
        <f>IF(A65="","",S65*T65)</f>
        <v/>
      </c>
      <c r="V65" s="9">
        <f>IF(A65="","",S65+U65)</f>
        <v/>
      </c>
      <c r="W65" s="9">
        <f>IF(A65="","",IF(I65=0,0,V65/I65))</f>
        <v/>
      </c>
      <c r="X65" s="9">
        <f>IF(A65="","",IF(J65=0,0,V65/J65))</f>
        <v/>
      </c>
      <c r="Y65" s="8" t="n"/>
      <c r="Z65" s="9">
        <f>IF(A65="","",V65-Y65)</f>
        <v/>
      </c>
      <c r="AA65" s="11">
        <f>IF(A65="","",IF(Z65&gt;0,"Over Budget","Within Budget"))</f>
        <v/>
      </c>
      <c r="AB65" s="5" t="n"/>
    </row>
    <row r="66">
      <c r="A66" s="3" t="n"/>
      <c r="B66" s="4" t="n"/>
      <c r="C66" s="3" t="n"/>
      <c r="D66" s="5" t="n"/>
      <c r="E66" s="5" t="n"/>
      <c r="F66" s="5" t="n"/>
      <c r="G66" s="3" t="n"/>
      <c r="H66" s="5" t="n"/>
      <c r="I66" s="6" t="n"/>
      <c r="J66" s="6" t="n"/>
      <c r="K66" s="7" t="n"/>
      <c r="L66" s="6" t="n"/>
      <c r="M66" s="8" t="n"/>
      <c r="N66" s="8" t="n"/>
      <c r="O66" s="8" t="n"/>
      <c r="P66" s="8" t="n"/>
      <c r="Q66" s="8" t="n"/>
      <c r="R66" s="8" t="n"/>
      <c r="S66" s="12">
        <f>IF(A66="","",SUM(M66:R66))</f>
        <v/>
      </c>
      <c r="T66" s="13">
        <f>IF(A66="","",IFERROR(VLOOKUP(G66,'Reference Lists'!$A$4:$B$103,2,FALSE),0))</f>
        <v/>
      </c>
      <c r="U66" s="12">
        <f>IF(A66="","",S66*T66)</f>
        <v/>
      </c>
      <c r="V66" s="12">
        <f>IF(A66="","",S66+U66)</f>
        <v/>
      </c>
      <c r="W66" s="12">
        <f>IF(A66="","",IF(I66=0,0,V66/I66))</f>
        <v/>
      </c>
      <c r="X66" s="12">
        <f>IF(A66="","",IF(J66=0,0,V66/J66))</f>
        <v/>
      </c>
      <c r="Y66" s="8" t="n"/>
      <c r="Z66" s="12">
        <f>IF(A66="","",V66-Y66)</f>
        <v/>
      </c>
      <c r="AA66" s="14">
        <f>IF(A66="","",IF(Z66&gt;0,"Over Budget","Within Budget"))</f>
        <v/>
      </c>
      <c r="AB66" s="5" t="n"/>
    </row>
    <row r="67">
      <c r="A67" s="3" t="n"/>
      <c r="B67" s="4" t="n"/>
      <c r="C67" s="3" t="n"/>
      <c r="D67" s="5" t="n"/>
      <c r="E67" s="5" t="n"/>
      <c r="F67" s="5" t="n"/>
      <c r="G67" s="3" t="n"/>
      <c r="H67" s="5" t="n"/>
      <c r="I67" s="6" t="n"/>
      <c r="J67" s="6" t="n"/>
      <c r="K67" s="7" t="n"/>
      <c r="L67" s="6" t="n"/>
      <c r="M67" s="8" t="n"/>
      <c r="N67" s="8" t="n"/>
      <c r="O67" s="8" t="n"/>
      <c r="P67" s="8" t="n"/>
      <c r="Q67" s="8" t="n"/>
      <c r="R67" s="8" t="n"/>
      <c r="S67" s="9">
        <f>IF(A67="","",SUM(M67:R67))</f>
        <v/>
      </c>
      <c r="T67" s="10">
        <f>IF(A67="","",IFERROR(VLOOKUP(G67,'Reference Lists'!$A$4:$B$103,2,FALSE),0))</f>
        <v/>
      </c>
      <c r="U67" s="9">
        <f>IF(A67="","",S67*T67)</f>
        <v/>
      </c>
      <c r="V67" s="9">
        <f>IF(A67="","",S67+U67)</f>
        <v/>
      </c>
      <c r="W67" s="9">
        <f>IF(A67="","",IF(I67=0,0,V67/I67))</f>
        <v/>
      </c>
      <c r="X67" s="9">
        <f>IF(A67="","",IF(J67=0,0,V67/J67))</f>
        <v/>
      </c>
      <c r="Y67" s="8" t="n"/>
      <c r="Z67" s="9">
        <f>IF(A67="","",V67-Y67)</f>
        <v/>
      </c>
      <c r="AA67" s="11">
        <f>IF(A67="","",IF(Z67&gt;0,"Over Budget","Within Budget"))</f>
        <v/>
      </c>
      <c r="AB67" s="5" t="n"/>
    </row>
    <row r="68">
      <c r="A68" s="3" t="n"/>
      <c r="B68" s="4" t="n"/>
      <c r="C68" s="3" t="n"/>
      <c r="D68" s="5" t="n"/>
      <c r="E68" s="5" t="n"/>
      <c r="F68" s="5" t="n"/>
      <c r="G68" s="3" t="n"/>
      <c r="H68" s="5" t="n"/>
      <c r="I68" s="6" t="n"/>
      <c r="J68" s="6" t="n"/>
      <c r="K68" s="7" t="n"/>
      <c r="L68" s="6" t="n"/>
      <c r="M68" s="8" t="n"/>
      <c r="N68" s="8" t="n"/>
      <c r="O68" s="8" t="n"/>
      <c r="P68" s="8" t="n"/>
      <c r="Q68" s="8" t="n"/>
      <c r="R68" s="8" t="n"/>
      <c r="S68" s="12">
        <f>IF(A68="","",SUM(M68:R68))</f>
        <v/>
      </c>
      <c r="T68" s="13">
        <f>IF(A68="","",IFERROR(VLOOKUP(G68,'Reference Lists'!$A$4:$B$103,2,FALSE),0))</f>
        <v/>
      </c>
      <c r="U68" s="12">
        <f>IF(A68="","",S68*T68)</f>
        <v/>
      </c>
      <c r="V68" s="12">
        <f>IF(A68="","",S68+U68)</f>
        <v/>
      </c>
      <c r="W68" s="12">
        <f>IF(A68="","",IF(I68=0,0,V68/I68))</f>
        <v/>
      </c>
      <c r="X68" s="12">
        <f>IF(A68="","",IF(J68=0,0,V68/J68))</f>
        <v/>
      </c>
      <c r="Y68" s="8" t="n"/>
      <c r="Z68" s="12">
        <f>IF(A68="","",V68-Y68)</f>
        <v/>
      </c>
      <c r="AA68" s="14">
        <f>IF(A68="","",IF(Z68&gt;0,"Over Budget","Within Budget"))</f>
        <v/>
      </c>
      <c r="AB68" s="5" t="n"/>
    </row>
    <row r="69">
      <c r="A69" s="3" t="n"/>
      <c r="B69" s="4" t="n"/>
      <c r="C69" s="3" t="n"/>
      <c r="D69" s="5" t="n"/>
      <c r="E69" s="5" t="n"/>
      <c r="F69" s="5" t="n"/>
      <c r="G69" s="3" t="n"/>
      <c r="H69" s="5" t="n"/>
      <c r="I69" s="6" t="n"/>
      <c r="J69" s="6" t="n"/>
      <c r="K69" s="7" t="n"/>
      <c r="L69" s="6" t="n"/>
      <c r="M69" s="8" t="n"/>
      <c r="N69" s="8" t="n"/>
      <c r="O69" s="8" t="n"/>
      <c r="P69" s="8" t="n"/>
      <c r="Q69" s="8" t="n"/>
      <c r="R69" s="8" t="n"/>
      <c r="S69" s="9">
        <f>IF(A69="","",SUM(M69:R69))</f>
        <v/>
      </c>
      <c r="T69" s="10">
        <f>IF(A69="","",IFERROR(VLOOKUP(G69,'Reference Lists'!$A$4:$B$103,2,FALSE),0))</f>
        <v/>
      </c>
      <c r="U69" s="9">
        <f>IF(A69="","",S69*T69)</f>
        <v/>
      </c>
      <c r="V69" s="9">
        <f>IF(A69="","",S69+U69)</f>
        <v/>
      </c>
      <c r="W69" s="9">
        <f>IF(A69="","",IF(I69=0,0,V69/I69))</f>
        <v/>
      </c>
      <c r="X69" s="9">
        <f>IF(A69="","",IF(J69=0,0,V69/J69))</f>
        <v/>
      </c>
      <c r="Y69" s="8" t="n"/>
      <c r="Z69" s="9">
        <f>IF(A69="","",V69-Y69)</f>
        <v/>
      </c>
      <c r="AA69" s="11">
        <f>IF(A69="","",IF(Z69&gt;0,"Over Budget","Within Budget"))</f>
        <v/>
      </c>
      <c r="AB69" s="5" t="n"/>
    </row>
    <row r="70">
      <c r="A70" s="3" t="n"/>
      <c r="B70" s="4" t="n"/>
      <c r="C70" s="3" t="n"/>
      <c r="D70" s="5" t="n"/>
      <c r="E70" s="5" t="n"/>
      <c r="F70" s="5" t="n"/>
      <c r="G70" s="3" t="n"/>
      <c r="H70" s="5" t="n"/>
      <c r="I70" s="6" t="n"/>
      <c r="J70" s="6" t="n"/>
      <c r="K70" s="7" t="n"/>
      <c r="L70" s="6" t="n"/>
      <c r="M70" s="8" t="n"/>
      <c r="N70" s="8" t="n"/>
      <c r="O70" s="8" t="n"/>
      <c r="P70" s="8" t="n"/>
      <c r="Q70" s="8" t="n"/>
      <c r="R70" s="8" t="n"/>
      <c r="S70" s="12">
        <f>IF(A70="","",SUM(M70:R70))</f>
        <v/>
      </c>
      <c r="T70" s="13">
        <f>IF(A70="","",IFERROR(VLOOKUP(G70,'Reference Lists'!$A$4:$B$103,2,FALSE),0))</f>
        <v/>
      </c>
      <c r="U70" s="12">
        <f>IF(A70="","",S70*T70)</f>
        <v/>
      </c>
      <c r="V70" s="12">
        <f>IF(A70="","",S70+U70)</f>
        <v/>
      </c>
      <c r="W70" s="12">
        <f>IF(A70="","",IF(I70=0,0,V70/I70))</f>
        <v/>
      </c>
      <c r="X70" s="12">
        <f>IF(A70="","",IF(J70=0,0,V70/J70))</f>
        <v/>
      </c>
      <c r="Y70" s="8" t="n"/>
      <c r="Z70" s="12">
        <f>IF(A70="","",V70-Y70)</f>
        <v/>
      </c>
      <c r="AA70" s="14">
        <f>IF(A70="","",IF(Z70&gt;0,"Over Budget","Within Budget"))</f>
        <v/>
      </c>
      <c r="AB70" s="5" t="n"/>
    </row>
    <row r="71">
      <c r="A71" s="3" t="n"/>
      <c r="B71" s="4" t="n"/>
      <c r="C71" s="3" t="n"/>
      <c r="D71" s="5" t="n"/>
      <c r="E71" s="5" t="n"/>
      <c r="F71" s="5" t="n"/>
      <c r="G71" s="3" t="n"/>
      <c r="H71" s="5" t="n"/>
      <c r="I71" s="6" t="n"/>
      <c r="J71" s="6" t="n"/>
      <c r="K71" s="7" t="n"/>
      <c r="L71" s="6" t="n"/>
      <c r="M71" s="8" t="n"/>
      <c r="N71" s="8" t="n"/>
      <c r="O71" s="8" t="n"/>
      <c r="P71" s="8" t="n"/>
      <c r="Q71" s="8" t="n"/>
      <c r="R71" s="8" t="n"/>
      <c r="S71" s="9">
        <f>IF(A71="","",SUM(M71:R71))</f>
        <v/>
      </c>
      <c r="T71" s="10">
        <f>IF(A71="","",IFERROR(VLOOKUP(G71,'Reference Lists'!$A$4:$B$103,2,FALSE),0))</f>
        <v/>
      </c>
      <c r="U71" s="9">
        <f>IF(A71="","",S71*T71)</f>
        <v/>
      </c>
      <c r="V71" s="9">
        <f>IF(A71="","",S71+U71)</f>
        <v/>
      </c>
      <c r="W71" s="9">
        <f>IF(A71="","",IF(I71=0,0,V71/I71))</f>
        <v/>
      </c>
      <c r="X71" s="9">
        <f>IF(A71="","",IF(J71=0,0,V71/J71))</f>
        <v/>
      </c>
      <c r="Y71" s="8" t="n"/>
      <c r="Z71" s="9">
        <f>IF(A71="","",V71-Y71)</f>
        <v/>
      </c>
      <c r="AA71" s="11">
        <f>IF(A71="","",IF(Z71&gt;0,"Over Budget","Within Budget"))</f>
        <v/>
      </c>
      <c r="AB71" s="5" t="n"/>
    </row>
    <row r="72">
      <c r="A72" s="3" t="n"/>
      <c r="B72" s="4" t="n"/>
      <c r="C72" s="3" t="n"/>
      <c r="D72" s="5" t="n"/>
      <c r="E72" s="5" t="n"/>
      <c r="F72" s="5" t="n"/>
      <c r="G72" s="3" t="n"/>
      <c r="H72" s="5" t="n"/>
      <c r="I72" s="6" t="n"/>
      <c r="J72" s="6" t="n"/>
      <c r="K72" s="7" t="n"/>
      <c r="L72" s="6" t="n"/>
      <c r="M72" s="8" t="n"/>
      <c r="N72" s="8" t="n"/>
      <c r="O72" s="8" t="n"/>
      <c r="P72" s="8" t="n"/>
      <c r="Q72" s="8" t="n"/>
      <c r="R72" s="8" t="n"/>
      <c r="S72" s="12">
        <f>IF(A72="","",SUM(M72:R72))</f>
        <v/>
      </c>
      <c r="T72" s="13">
        <f>IF(A72="","",IFERROR(VLOOKUP(G72,'Reference Lists'!$A$4:$B$103,2,FALSE),0))</f>
        <v/>
      </c>
      <c r="U72" s="12">
        <f>IF(A72="","",S72*T72)</f>
        <v/>
      </c>
      <c r="V72" s="12">
        <f>IF(A72="","",S72+U72)</f>
        <v/>
      </c>
      <c r="W72" s="12">
        <f>IF(A72="","",IF(I72=0,0,V72/I72))</f>
        <v/>
      </c>
      <c r="X72" s="12">
        <f>IF(A72="","",IF(J72=0,0,V72/J72))</f>
        <v/>
      </c>
      <c r="Y72" s="8" t="n"/>
      <c r="Z72" s="12">
        <f>IF(A72="","",V72-Y72)</f>
        <v/>
      </c>
      <c r="AA72" s="14">
        <f>IF(A72="","",IF(Z72&gt;0,"Over Budget","Within Budget"))</f>
        <v/>
      </c>
      <c r="AB72" s="5" t="n"/>
    </row>
    <row r="73">
      <c r="A73" s="3" t="n"/>
      <c r="B73" s="4" t="n"/>
      <c r="C73" s="3" t="n"/>
      <c r="D73" s="5" t="n"/>
      <c r="E73" s="5" t="n"/>
      <c r="F73" s="5" t="n"/>
      <c r="G73" s="3" t="n"/>
      <c r="H73" s="5" t="n"/>
      <c r="I73" s="6" t="n"/>
      <c r="J73" s="6" t="n"/>
      <c r="K73" s="7" t="n"/>
      <c r="L73" s="6" t="n"/>
      <c r="M73" s="8" t="n"/>
      <c r="N73" s="8" t="n"/>
      <c r="O73" s="8" t="n"/>
      <c r="P73" s="8" t="n"/>
      <c r="Q73" s="8" t="n"/>
      <c r="R73" s="8" t="n"/>
      <c r="S73" s="9">
        <f>IF(A73="","",SUM(M73:R73))</f>
        <v/>
      </c>
      <c r="T73" s="10">
        <f>IF(A73="","",IFERROR(VLOOKUP(G73,'Reference Lists'!$A$4:$B$103,2,FALSE),0))</f>
        <v/>
      </c>
      <c r="U73" s="9">
        <f>IF(A73="","",S73*T73)</f>
        <v/>
      </c>
      <c r="V73" s="9">
        <f>IF(A73="","",S73+U73)</f>
        <v/>
      </c>
      <c r="W73" s="9">
        <f>IF(A73="","",IF(I73=0,0,V73/I73))</f>
        <v/>
      </c>
      <c r="X73" s="9">
        <f>IF(A73="","",IF(J73=0,0,V73/J73))</f>
        <v/>
      </c>
      <c r="Y73" s="8" t="n"/>
      <c r="Z73" s="9">
        <f>IF(A73="","",V73-Y73)</f>
        <v/>
      </c>
      <c r="AA73" s="11">
        <f>IF(A73="","",IF(Z73&gt;0,"Over Budget","Within Budget"))</f>
        <v/>
      </c>
      <c r="AB73" s="5" t="n"/>
    </row>
    <row r="74">
      <c r="A74" s="3" t="n"/>
      <c r="B74" s="4" t="n"/>
      <c r="C74" s="3" t="n"/>
      <c r="D74" s="5" t="n"/>
      <c r="E74" s="5" t="n"/>
      <c r="F74" s="5" t="n"/>
      <c r="G74" s="3" t="n"/>
      <c r="H74" s="5" t="n"/>
      <c r="I74" s="6" t="n"/>
      <c r="J74" s="6" t="n"/>
      <c r="K74" s="7" t="n"/>
      <c r="L74" s="6" t="n"/>
      <c r="M74" s="8" t="n"/>
      <c r="N74" s="8" t="n"/>
      <c r="O74" s="8" t="n"/>
      <c r="P74" s="8" t="n"/>
      <c r="Q74" s="8" t="n"/>
      <c r="R74" s="8" t="n"/>
      <c r="S74" s="12">
        <f>IF(A74="","",SUM(M74:R74))</f>
        <v/>
      </c>
      <c r="T74" s="13">
        <f>IF(A74="","",IFERROR(VLOOKUP(G74,'Reference Lists'!$A$4:$B$103,2,FALSE),0))</f>
        <v/>
      </c>
      <c r="U74" s="12">
        <f>IF(A74="","",S74*T74)</f>
        <v/>
      </c>
      <c r="V74" s="12">
        <f>IF(A74="","",S74+U74)</f>
        <v/>
      </c>
      <c r="W74" s="12">
        <f>IF(A74="","",IF(I74=0,0,V74/I74))</f>
        <v/>
      </c>
      <c r="X74" s="12">
        <f>IF(A74="","",IF(J74=0,0,V74/J74))</f>
        <v/>
      </c>
      <c r="Y74" s="8" t="n"/>
      <c r="Z74" s="12">
        <f>IF(A74="","",V74-Y74)</f>
        <v/>
      </c>
      <c r="AA74" s="14">
        <f>IF(A74="","",IF(Z74&gt;0,"Over Budget","Within Budget"))</f>
        <v/>
      </c>
      <c r="AB74" s="5" t="n"/>
    </row>
    <row r="75">
      <c r="A75" s="3" t="n"/>
      <c r="B75" s="4" t="n"/>
      <c r="C75" s="3" t="n"/>
      <c r="D75" s="5" t="n"/>
      <c r="E75" s="5" t="n"/>
      <c r="F75" s="5" t="n"/>
      <c r="G75" s="3" t="n"/>
      <c r="H75" s="5" t="n"/>
      <c r="I75" s="6" t="n"/>
      <c r="J75" s="6" t="n"/>
      <c r="K75" s="7" t="n"/>
      <c r="L75" s="6" t="n"/>
      <c r="M75" s="8" t="n"/>
      <c r="N75" s="8" t="n"/>
      <c r="O75" s="8" t="n"/>
      <c r="P75" s="8" t="n"/>
      <c r="Q75" s="8" t="n"/>
      <c r="R75" s="8" t="n"/>
      <c r="S75" s="9">
        <f>IF(A75="","",SUM(M75:R75))</f>
        <v/>
      </c>
      <c r="T75" s="10">
        <f>IF(A75="","",IFERROR(VLOOKUP(G75,'Reference Lists'!$A$4:$B$103,2,FALSE),0))</f>
        <v/>
      </c>
      <c r="U75" s="9">
        <f>IF(A75="","",S75*T75)</f>
        <v/>
      </c>
      <c r="V75" s="9">
        <f>IF(A75="","",S75+U75)</f>
        <v/>
      </c>
      <c r="W75" s="9">
        <f>IF(A75="","",IF(I75=0,0,V75/I75))</f>
        <v/>
      </c>
      <c r="X75" s="9">
        <f>IF(A75="","",IF(J75=0,0,V75/J75))</f>
        <v/>
      </c>
      <c r="Y75" s="8" t="n"/>
      <c r="Z75" s="9">
        <f>IF(A75="","",V75-Y75)</f>
        <v/>
      </c>
      <c r="AA75" s="11">
        <f>IF(A75="","",IF(Z75&gt;0,"Over Budget","Within Budget"))</f>
        <v/>
      </c>
      <c r="AB75" s="5" t="n"/>
    </row>
    <row r="76">
      <c r="A76" s="3" t="n"/>
      <c r="B76" s="4" t="n"/>
      <c r="C76" s="3" t="n"/>
      <c r="D76" s="5" t="n"/>
      <c r="E76" s="5" t="n"/>
      <c r="F76" s="5" t="n"/>
      <c r="G76" s="3" t="n"/>
      <c r="H76" s="5" t="n"/>
      <c r="I76" s="6" t="n"/>
      <c r="J76" s="6" t="n"/>
      <c r="K76" s="7" t="n"/>
      <c r="L76" s="6" t="n"/>
      <c r="M76" s="8" t="n"/>
      <c r="N76" s="8" t="n"/>
      <c r="O76" s="8" t="n"/>
      <c r="P76" s="8" t="n"/>
      <c r="Q76" s="8" t="n"/>
      <c r="R76" s="8" t="n"/>
      <c r="S76" s="12">
        <f>IF(A76="","",SUM(M76:R76))</f>
        <v/>
      </c>
      <c r="T76" s="13">
        <f>IF(A76="","",IFERROR(VLOOKUP(G76,'Reference Lists'!$A$4:$B$103,2,FALSE),0))</f>
        <v/>
      </c>
      <c r="U76" s="12">
        <f>IF(A76="","",S76*T76)</f>
        <v/>
      </c>
      <c r="V76" s="12">
        <f>IF(A76="","",S76+U76)</f>
        <v/>
      </c>
      <c r="W76" s="12">
        <f>IF(A76="","",IF(I76=0,0,V76/I76))</f>
        <v/>
      </c>
      <c r="X76" s="12">
        <f>IF(A76="","",IF(J76=0,0,V76/J76))</f>
        <v/>
      </c>
      <c r="Y76" s="8" t="n"/>
      <c r="Z76" s="12">
        <f>IF(A76="","",V76-Y76)</f>
        <v/>
      </c>
      <c r="AA76" s="14">
        <f>IF(A76="","",IF(Z76&gt;0,"Over Budget","Within Budget"))</f>
        <v/>
      </c>
      <c r="AB76" s="5" t="n"/>
    </row>
    <row r="77">
      <c r="A77" s="3" t="n"/>
      <c r="B77" s="4" t="n"/>
      <c r="C77" s="3" t="n"/>
      <c r="D77" s="5" t="n"/>
      <c r="E77" s="5" t="n"/>
      <c r="F77" s="5" t="n"/>
      <c r="G77" s="3" t="n"/>
      <c r="H77" s="5" t="n"/>
      <c r="I77" s="6" t="n"/>
      <c r="J77" s="6" t="n"/>
      <c r="K77" s="7" t="n"/>
      <c r="L77" s="6" t="n"/>
      <c r="M77" s="8" t="n"/>
      <c r="N77" s="8" t="n"/>
      <c r="O77" s="8" t="n"/>
      <c r="P77" s="8" t="n"/>
      <c r="Q77" s="8" t="n"/>
      <c r="R77" s="8" t="n"/>
      <c r="S77" s="9">
        <f>IF(A77="","",SUM(M77:R77))</f>
        <v/>
      </c>
      <c r="T77" s="10">
        <f>IF(A77="","",IFERROR(VLOOKUP(G77,'Reference Lists'!$A$4:$B$103,2,FALSE),0))</f>
        <v/>
      </c>
      <c r="U77" s="9">
        <f>IF(A77="","",S77*T77)</f>
        <v/>
      </c>
      <c r="V77" s="9">
        <f>IF(A77="","",S77+U77)</f>
        <v/>
      </c>
      <c r="W77" s="9">
        <f>IF(A77="","",IF(I77=0,0,V77/I77))</f>
        <v/>
      </c>
      <c r="X77" s="9">
        <f>IF(A77="","",IF(J77=0,0,V77/J77))</f>
        <v/>
      </c>
      <c r="Y77" s="8" t="n"/>
      <c r="Z77" s="9">
        <f>IF(A77="","",V77-Y77)</f>
        <v/>
      </c>
      <c r="AA77" s="11">
        <f>IF(A77="","",IF(Z77&gt;0,"Over Budget","Within Budget"))</f>
        <v/>
      </c>
      <c r="AB77" s="5" t="n"/>
    </row>
    <row r="78">
      <c r="A78" s="3" t="n"/>
      <c r="B78" s="4" t="n"/>
      <c r="C78" s="3" t="n"/>
      <c r="D78" s="5" t="n"/>
      <c r="E78" s="5" t="n"/>
      <c r="F78" s="5" t="n"/>
      <c r="G78" s="3" t="n"/>
      <c r="H78" s="5" t="n"/>
      <c r="I78" s="6" t="n"/>
      <c r="J78" s="6" t="n"/>
      <c r="K78" s="7" t="n"/>
      <c r="L78" s="6" t="n"/>
      <c r="M78" s="8" t="n"/>
      <c r="N78" s="8" t="n"/>
      <c r="O78" s="8" t="n"/>
      <c r="P78" s="8" t="n"/>
      <c r="Q78" s="8" t="n"/>
      <c r="R78" s="8" t="n"/>
      <c r="S78" s="12">
        <f>IF(A78="","",SUM(M78:R78))</f>
        <v/>
      </c>
      <c r="T78" s="13">
        <f>IF(A78="","",IFERROR(VLOOKUP(G78,'Reference Lists'!$A$4:$B$103,2,FALSE),0))</f>
        <v/>
      </c>
      <c r="U78" s="12">
        <f>IF(A78="","",S78*T78)</f>
        <v/>
      </c>
      <c r="V78" s="12">
        <f>IF(A78="","",S78+U78)</f>
        <v/>
      </c>
      <c r="W78" s="12">
        <f>IF(A78="","",IF(I78=0,0,V78/I78))</f>
        <v/>
      </c>
      <c r="X78" s="12">
        <f>IF(A78="","",IF(J78=0,0,V78/J78))</f>
        <v/>
      </c>
      <c r="Y78" s="8" t="n"/>
      <c r="Z78" s="12">
        <f>IF(A78="","",V78-Y78)</f>
        <v/>
      </c>
      <c r="AA78" s="14">
        <f>IF(A78="","",IF(Z78&gt;0,"Over Budget","Within Budget"))</f>
        <v/>
      </c>
      <c r="AB78" s="5" t="n"/>
    </row>
    <row r="79">
      <c r="A79" s="3" t="n"/>
      <c r="B79" s="4" t="n"/>
      <c r="C79" s="3" t="n"/>
      <c r="D79" s="5" t="n"/>
      <c r="E79" s="5" t="n"/>
      <c r="F79" s="5" t="n"/>
      <c r="G79" s="3" t="n"/>
      <c r="H79" s="5" t="n"/>
      <c r="I79" s="6" t="n"/>
      <c r="J79" s="6" t="n"/>
      <c r="K79" s="7" t="n"/>
      <c r="L79" s="6" t="n"/>
      <c r="M79" s="8" t="n"/>
      <c r="N79" s="8" t="n"/>
      <c r="O79" s="8" t="n"/>
      <c r="P79" s="8" t="n"/>
      <c r="Q79" s="8" t="n"/>
      <c r="R79" s="8" t="n"/>
      <c r="S79" s="9">
        <f>IF(A79="","",SUM(M79:R79))</f>
        <v/>
      </c>
      <c r="T79" s="10">
        <f>IF(A79="","",IFERROR(VLOOKUP(G79,'Reference Lists'!$A$4:$B$103,2,FALSE),0))</f>
        <v/>
      </c>
      <c r="U79" s="9">
        <f>IF(A79="","",S79*T79)</f>
        <v/>
      </c>
      <c r="V79" s="9">
        <f>IF(A79="","",S79+U79)</f>
        <v/>
      </c>
      <c r="W79" s="9">
        <f>IF(A79="","",IF(I79=0,0,V79/I79))</f>
        <v/>
      </c>
      <c r="X79" s="9">
        <f>IF(A79="","",IF(J79=0,0,V79/J79))</f>
        <v/>
      </c>
      <c r="Y79" s="8" t="n"/>
      <c r="Z79" s="9">
        <f>IF(A79="","",V79-Y79)</f>
        <v/>
      </c>
      <c r="AA79" s="11">
        <f>IF(A79="","",IF(Z79&gt;0,"Over Budget","Within Budget"))</f>
        <v/>
      </c>
      <c r="AB79" s="5" t="n"/>
    </row>
    <row r="80">
      <c r="A80" s="3" t="n"/>
      <c r="B80" s="4" t="n"/>
      <c r="C80" s="3" t="n"/>
      <c r="D80" s="5" t="n"/>
      <c r="E80" s="5" t="n"/>
      <c r="F80" s="5" t="n"/>
      <c r="G80" s="3" t="n"/>
      <c r="H80" s="5" t="n"/>
      <c r="I80" s="6" t="n"/>
      <c r="J80" s="6" t="n"/>
      <c r="K80" s="7" t="n"/>
      <c r="L80" s="6" t="n"/>
      <c r="M80" s="8" t="n"/>
      <c r="N80" s="8" t="n"/>
      <c r="O80" s="8" t="n"/>
      <c r="P80" s="8" t="n"/>
      <c r="Q80" s="8" t="n"/>
      <c r="R80" s="8" t="n"/>
      <c r="S80" s="12">
        <f>IF(A80="","",SUM(M80:R80))</f>
        <v/>
      </c>
      <c r="T80" s="13">
        <f>IF(A80="","",IFERROR(VLOOKUP(G80,'Reference Lists'!$A$4:$B$103,2,FALSE),0))</f>
        <v/>
      </c>
      <c r="U80" s="12">
        <f>IF(A80="","",S80*T80)</f>
        <v/>
      </c>
      <c r="V80" s="12">
        <f>IF(A80="","",S80+U80)</f>
        <v/>
      </c>
      <c r="W80" s="12">
        <f>IF(A80="","",IF(I80=0,0,V80/I80))</f>
        <v/>
      </c>
      <c r="X80" s="12">
        <f>IF(A80="","",IF(J80=0,0,V80/J80))</f>
        <v/>
      </c>
      <c r="Y80" s="8" t="n"/>
      <c r="Z80" s="12">
        <f>IF(A80="","",V80-Y80)</f>
        <v/>
      </c>
      <c r="AA80" s="14">
        <f>IF(A80="","",IF(Z80&gt;0,"Over Budget","Within Budget"))</f>
        <v/>
      </c>
      <c r="AB80" s="5" t="n"/>
    </row>
    <row r="81">
      <c r="A81" s="3" t="n"/>
      <c r="B81" s="4" t="n"/>
      <c r="C81" s="3" t="n"/>
      <c r="D81" s="5" t="n"/>
      <c r="E81" s="5" t="n"/>
      <c r="F81" s="5" t="n"/>
      <c r="G81" s="3" t="n"/>
      <c r="H81" s="5" t="n"/>
      <c r="I81" s="6" t="n"/>
      <c r="J81" s="6" t="n"/>
      <c r="K81" s="7" t="n"/>
      <c r="L81" s="6" t="n"/>
      <c r="M81" s="8" t="n"/>
      <c r="N81" s="8" t="n"/>
      <c r="O81" s="8" t="n"/>
      <c r="P81" s="8" t="n"/>
      <c r="Q81" s="8" t="n"/>
      <c r="R81" s="8" t="n"/>
      <c r="S81" s="9">
        <f>IF(A81="","",SUM(M81:R81))</f>
        <v/>
      </c>
      <c r="T81" s="10">
        <f>IF(A81="","",IFERROR(VLOOKUP(G81,'Reference Lists'!$A$4:$B$103,2,FALSE),0))</f>
        <v/>
      </c>
      <c r="U81" s="9">
        <f>IF(A81="","",S81*T81)</f>
        <v/>
      </c>
      <c r="V81" s="9">
        <f>IF(A81="","",S81+U81)</f>
        <v/>
      </c>
      <c r="W81" s="9">
        <f>IF(A81="","",IF(I81=0,0,V81/I81))</f>
        <v/>
      </c>
      <c r="X81" s="9">
        <f>IF(A81="","",IF(J81=0,0,V81/J81))</f>
        <v/>
      </c>
      <c r="Y81" s="8" t="n"/>
      <c r="Z81" s="9">
        <f>IF(A81="","",V81-Y81)</f>
        <v/>
      </c>
      <c r="AA81" s="11">
        <f>IF(A81="","",IF(Z81&gt;0,"Over Budget","Within Budget"))</f>
        <v/>
      </c>
      <c r="AB81" s="5" t="n"/>
    </row>
    <row r="82">
      <c r="A82" s="3" t="n"/>
      <c r="B82" s="4" t="n"/>
      <c r="C82" s="3" t="n"/>
      <c r="D82" s="5" t="n"/>
      <c r="E82" s="5" t="n"/>
      <c r="F82" s="5" t="n"/>
      <c r="G82" s="3" t="n"/>
      <c r="H82" s="5" t="n"/>
      <c r="I82" s="6" t="n"/>
      <c r="J82" s="6" t="n"/>
      <c r="K82" s="7" t="n"/>
      <c r="L82" s="6" t="n"/>
      <c r="M82" s="8" t="n"/>
      <c r="N82" s="8" t="n"/>
      <c r="O82" s="8" t="n"/>
      <c r="P82" s="8" t="n"/>
      <c r="Q82" s="8" t="n"/>
      <c r="R82" s="8" t="n"/>
      <c r="S82" s="12">
        <f>IF(A82="","",SUM(M82:R82))</f>
        <v/>
      </c>
      <c r="T82" s="13">
        <f>IF(A82="","",IFERROR(VLOOKUP(G82,'Reference Lists'!$A$4:$B$103,2,FALSE),0))</f>
        <v/>
      </c>
      <c r="U82" s="12">
        <f>IF(A82="","",S82*T82)</f>
        <v/>
      </c>
      <c r="V82" s="12">
        <f>IF(A82="","",S82+U82)</f>
        <v/>
      </c>
      <c r="W82" s="12">
        <f>IF(A82="","",IF(I82=0,0,V82/I82))</f>
        <v/>
      </c>
      <c r="X82" s="12">
        <f>IF(A82="","",IF(J82=0,0,V82/J82))</f>
        <v/>
      </c>
      <c r="Y82" s="8" t="n"/>
      <c r="Z82" s="12">
        <f>IF(A82="","",V82-Y82)</f>
        <v/>
      </c>
      <c r="AA82" s="14">
        <f>IF(A82="","",IF(Z82&gt;0,"Over Budget","Within Budget"))</f>
        <v/>
      </c>
      <c r="AB82" s="5" t="n"/>
    </row>
    <row r="83">
      <c r="A83" s="3" t="n"/>
      <c r="B83" s="4" t="n"/>
      <c r="C83" s="3" t="n"/>
      <c r="D83" s="5" t="n"/>
      <c r="E83" s="5" t="n"/>
      <c r="F83" s="5" t="n"/>
      <c r="G83" s="3" t="n"/>
      <c r="H83" s="5" t="n"/>
      <c r="I83" s="6" t="n"/>
      <c r="J83" s="6" t="n"/>
      <c r="K83" s="7" t="n"/>
      <c r="L83" s="6" t="n"/>
      <c r="M83" s="8" t="n"/>
      <c r="N83" s="8" t="n"/>
      <c r="O83" s="8" t="n"/>
      <c r="P83" s="8" t="n"/>
      <c r="Q83" s="8" t="n"/>
      <c r="R83" s="8" t="n"/>
      <c r="S83" s="9">
        <f>IF(A83="","",SUM(M83:R83))</f>
        <v/>
      </c>
      <c r="T83" s="10">
        <f>IF(A83="","",IFERROR(VLOOKUP(G83,'Reference Lists'!$A$4:$B$103,2,FALSE),0))</f>
        <v/>
      </c>
      <c r="U83" s="9">
        <f>IF(A83="","",S83*T83)</f>
        <v/>
      </c>
      <c r="V83" s="9">
        <f>IF(A83="","",S83+U83)</f>
        <v/>
      </c>
      <c r="W83" s="9">
        <f>IF(A83="","",IF(I83=0,0,V83/I83))</f>
        <v/>
      </c>
      <c r="X83" s="9">
        <f>IF(A83="","",IF(J83=0,0,V83/J83))</f>
        <v/>
      </c>
      <c r="Y83" s="8" t="n"/>
      <c r="Z83" s="9">
        <f>IF(A83="","",V83-Y83)</f>
        <v/>
      </c>
      <c r="AA83" s="11">
        <f>IF(A83="","",IF(Z83&gt;0,"Over Budget","Within Budget"))</f>
        <v/>
      </c>
      <c r="AB83" s="5" t="n"/>
    </row>
    <row r="84">
      <c r="A84" s="3" t="n"/>
      <c r="B84" s="4" t="n"/>
      <c r="C84" s="3" t="n"/>
      <c r="D84" s="5" t="n"/>
      <c r="E84" s="5" t="n"/>
      <c r="F84" s="5" t="n"/>
      <c r="G84" s="3" t="n"/>
      <c r="H84" s="5" t="n"/>
      <c r="I84" s="6" t="n"/>
      <c r="J84" s="6" t="n"/>
      <c r="K84" s="7" t="n"/>
      <c r="L84" s="6" t="n"/>
      <c r="M84" s="8" t="n"/>
      <c r="N84" s="8" t="n"/>
      <c r="O84" s="8" t="n"/>
      <c r="P84" s="8" t="n"/>
      <c r="Q84" s="8" t="n"/>
      <c r="R84" s="8" t="n"/>
      <c r="S84" s="12">
        <f>IF(A84="","",SUM(M84:R84))</f>
        <v/>
      </c>
      <c r="T84" s="13">
        <f>IF(A84="","",IFERROR(VLOOKUP(G84,'Reference Lists'!$A$4:$B$103,2,FALSE),0))</f>
        <v/>
      </c>
      <c r="U84" s="12">
        <f>IF(A84="","",S84*T84)</f>
        <v/>
      </c>
      <c r="V84" s="12">
        <f>IF(A84="","",S84+U84)</f>
        <v/>
      </c>
      <c r="W84" s="12">
        <f>IF(A84="","",IF(I84=0,0,V84/I84))</f>
        <v/>
      </c>
      <c r="X84" s="12">
        <f>IF(A84="","",IF(J84=0,0,V84/J84))</f>
        <v/>
      </c>
      <c r="Y84" s="8" t="n"/>
      <c r="Z84" s="12">
        <f>IF(A84="","",V84-Y84)</f>
        <v/>
      </c>
      <c r="AA84" s="14">
        <f>IF(A84="","",IF(Z84&gt;0,"Over Budget","Within Budget"))</f>
        <v/>
      </c>
      <c r="AB84" s="5" t="n"/>
    </row>
    <row r="85">
      <c r="A85" s="3" t="n"/>
      <c r="B85" s="4" t="n"/>
      <c r="C85" s="3" t="n"/>
      <c r="D85" s="5" t="n"/>
      <c r="E85" s="5" t="n"/>
      <c r="F85" s="5" t="n"/>
      <c r="G85" s="3" t="n"/>
      <c r="H85" s="5" t="n"/>
      <c r="I85" s="6" t="n"/>
      <c r="J85" s="6" t="n"/>
      <c r="K85" s="7" t="n"/>
      <c r="L85" s="6" t="n"/>
      <c r="M85" s="8" t="n"/>
      <c r="N85" s="8" t="n"/>
      <c r="O85" s="8" t="n"/>
      <c r="P85" s="8" t="n"/>
      <c r="Q85" s="8" t="n"/>
      <c r="R85" s="8" t="n"/>
      <c r="S85" s="9">
        <f>IF(A85="","",SUM(M85:R85))</f>
        <v/>
      </c>
      <c r="T85" s="10">
        <f>IF(A85="","",IFERROR(VLOOKUP(G85,'Reference Lists'!$A$4:$B$103,2,FALSE),0))</f>
        <v/>
      </c>
      <c r="U85" s="9">
        <f>IF(A85="","",S85*T85)</f>
        <v/>
      </c>
      <c r="V85" s="9">
        <f>IF(A85="","",S85+U85)</f>
        <v/>
      </c>
      <c r="W85" s="9">
        <f>IF(A85="","",IF(I85=0,0,V85/I85))</f>
        <v/>
      </c>
      <c r="X85" s="9">
        <f>IF(A85="","",IF(J85=0,0,V85/J85))</f>
        <v/>
      </c>
      <c r="Y85" s="8" t="n"/>
      <c r="Z85" s="9">
        <f>IF(A85="","",V85-Y85)</f>
        <v/>
      </c>
      <c r="AA85" s="11">
        <f>IF(A85="","",IF(Z85&gt;0,"Over Budget","Within Budget"))</f>
        <v/>
      </c>
      <c r="AB85" s="5" t="n"/>
    </row>
    <row r="86">
      <c r="A86" s="3" t="n"/>
      <c r="B86" s="4" t="n"/>
      <c r="C86" s="3" t="n"/>
      <c r="D86" s="5" t="n"/>
      <c r="E86" s="5" t="n"/>
      <c r="F86" s="5" t="n"/>
      <c r="G86" s="3" t="n"/>
      <c r="H86" s="5" t="n"/>
      <c r="I86" s="6" t="n"/>
      <c r="J86" s="6" t="n"/>
      <c r="K86" s="7" t="n"/>
      <c r="L86" s="6" t="n"/>
      <c r="M86" s="8" t="n"/>
      <c r="N86" s="8" t="n"/>
      <c r="O86" s="8" t="n"/>
      <c r="P86" s="8" t="n"/>
      <c r="Q86" s="8" t="n"/>
      <c r="R86" s="8" t="n"/>
      <c r="S86" s="12">
        <f>IF(A86="","",SUM(M86:R86))</f>
        <v/>
      </c>
      <c r="T86" s="13">
        <f>IF(A86="","",IFERROR(VLOOKUP(G86,'Reference Lists'!$A$4:$B$103,2,FALSE),0))</f>
        <v/>
      </c>
      <c r="U86" s="12">
        <f>IF(A86="","",S86*T86)</f>
        <v/>
      </c>
      <c r="V86" s="12">
        <f>IF(A86="","",S86+U86)</f>
        <v/>
      </c>
      <c r="W86" s="12">
        <f>IF(A86="","",IF(I86=0,0,V86/I86))</f>
        <v/>
      </c>
      <c r="X86" s="12">
        <f>IF(A86="","",IF(J86=0,0,V86/J86))</f>
        <v/>
      </c>
      <c r="Y86" s="8" t="n"/>
      <c r="Z86" s="12">
        <f>IF(A86="","",V86-Y86)</f>
        <v/>
      </c>
      <c r="AA86" s="14">
        <f>IF(A86="","",IF(Z86&gt;0,"Over Budget","Within Budget"))</f>
        <v/>
      </c>
      <c r="AB86" s="5" t="n"/>
    </row>
    <row r="87">
      <c r="A87" s="3" t="n"/>
      <c r="B87" s="4" t="n"/>
      <c r="C87" s="3" t="n"/>
      <c r="D87" s="5" t="n"/>
      <c r="E87" s="5" t="n"/>
      <c r="F87" s="5" t="n"/>
      <c r="G87" s="3" t="n"/>
      <c r="H87" s="5" t="n"/>
      <c r="I87" s="6" t="n"/>
      <c r="J87" s="6" t="n"/>
      <c r="K87" s="7" t="n"/>
      <c r="L87" s="6" t="n"/>
      <c r="M87" s="8" t="n"/>
      <c r="N87" s="8" t="n"/>
      <c r="O87" s="8" t="n"/>
      <c r="P87" s="8" t="n"/>
      <c r="Q87" s="8" t="n"/>
      <c r="R87" s="8" t="n"/>
      <c r="S87" s="9">
        <f>IF(A87="","",SUM(M87:R87))</f>
        <v/>
      </c>
      <c r="T87" s="10">
        <f>IF(A87="","",IFERROR(VLOOKUP(G87,'Reference Lists'!$A$4:$B$103,2,FALSE),0))</f>
        <v/>
      </c>
      <c r="U87" s="9">
        <f>IF(A87="","",S87*T87)</f>
        <v/>
      </c>
      <c r="V87" s="9">
        <f>IF(A87="","",S87+U87)</f>
        <v/>
      </c>
      <c r="W87" s="9">
        <f>IF(A87="","",IF(I87=0,0,V87/I87))</f>
        <v/>
      </c>
      <c r="X87" s="9">
        <f>IF(A87="","",IF(J87=0,0,V87/J87))</f>
        <v/>
      </c>
      <c r="Y87" s="8" t="n"/>
      <c r="Z87" s="9">
        <f>IF(A87="","",V87-Y87)</f>
        <v/>
      </c>
      <c r="AA87" s="11">
        <f>IF(A87="","",IF(Z87&gt;0,"Over Budget","Within Budget"))</f>
        <v/>
      </c>
      <c r="AB87" s="5" t="n"/>
    </row>
    <row r="88">
      <c r="A88" s="3" t="n"/>
      <c r="B88" s="4" t="n"/>
      <c r="C88" s="3" t="n"/>
      <c r="D88" s="5" t="n"/>
      <c r="E88" s="5" t="n"/>
      <c r="F88" s="5" t="n"/>
      <c r="G88" s="3" t="n"/>
      <c r="H88" s="5" t="n"/>
      <c r="I88" s="6" t="n"/>
      <c r="J88" s="6" t="n"/>
      <c r="K88" s="7" t="n"/>
      <c r="L88" s="6" t="n"/>
      <c r="M88" s="8" t="n"/>
      <c r="N88" s="8" t="n"/>
      <c r="O88" s="8" t="n"/>
      <c r="P88" s="8" t="n"/>
      <c r="Q88" s="8" t="n"/>
      <c r="R88" s="8" t="n"/>
      <c r="S88" s="12">
        <f>IF(A88="","",SUM(M88:R88))</f>
        <v/>
      </c>
      <c r="T88" s="13">
        <f>IF(A88="","",IFERROR(VLOOKUP(G88,'Reference Lists'!$A$4:$B$103,2,FALSE),0))</f>
        <v/>
      </c>
      <c r="U88" s="12">
        <f>IF(A88="","",S88*T88)</f>
        <v/>
      </c>
      <c r="V88" s="12">
        <f>IF(A88="","",S88+U88)</f>
        <v/>
      </c>
      <c r="W88" s="12">
        <f>IF(A88="","",IF(I88=0,0,V88/I88))</f>
        <v/>
      </c>
      <c r="X88" s="12">
        <f>IF(A88="","",IF(J88=0,0,V88/J88))</f>
        <v/>
      </c>
      <c r="Y88" s="8" t="n"/>
      <c r="Z88" s="12">
        <f>IF(A88="","",V88-Y88)</f>
        <v/>
      </c>
      <c r="AA88" s="14">
        <f>IF(A88="","",IF(Z88&gt;0,"Over Budget","Within Budget"))</f>
        <v/>
      </c>
      <c r="AB88" s="5" t="n"/>
    </row>
    <row r="89">
      <c r="A89" s="3" t="n"/>
      <c r="B89" s="4" t="n"/>
      <c r="C89" s="3" t="n"/>
      <c r="D89" s="5" t="n"/>
      <c r="E89" s="5" t="n"/>
      <c r="F89" s="5" t="n"/>
      <c r="G89" s="3" t="n"/>
      <c r="H89" s="5" t="n"/>
      <c r="I89" s="6" t="n"/>
      <c r="J89" s="6" t="n"/>
      <c r="K89" s="7" t="n"/>
      <c r="L89" s="6" t="n"/>
      <c r="M89" s="8" t="n"/>
      <c r="N89" s="8" t="n"/>
      <c r="O89" s="8" t="n"/>
      <c r="P89" s="8" t="n"/>
      <c r="Q89" s="8" t="n"/>
      <c r="R89" s="8" t="n"/>
      <c r="S89" s="9">
        <f>IF(A89="","",SUM(M89:R89))</f>
        <v/>
      </c>
      <c r="T89" s="10">
        <f>IF(A89="","",IFERROR(VLOOKUP(G89,'Reference Lists'!$A$4:$B$103,2,FALSE),0))</f>
        <v/>
      </c>
      <c r="U89" s="9">
        <f>IF(A89="","",S89*T89)</f>
        <v/>
      </c>
      <c r="V89" s="9">
        <f>IF(A89="","",S89+U89)</f>
        <v/>
      </c>
      <c r="W89" s="9">
        <f>IF(A89="","",IF(I89=0,0,V89/I89))</f>
        <v/>
      </c>
      <c r="X89" s="9">
        <f>IF(A89="","",IF(J89=0,0,V89/J89))</f>
        <v/>
      </c>
      <c r="Y89" s="8" t="n"/>
      <c r="Z89" s="9">
        <f>IF(A89="","",V89-Y89)</f>
        <v/>
      </c>
      <c r="AA89" s="11">
        <f>IF(A89="","",IF(Z89&gt;0,"Over Budget","Within Budget"))</f>
        <v/>
      </c>
      <c r="AB89" s="5" t="n"/>
    </row>
    <row r="90">
      <c r="A90" s="3" t="n"/>
      <c r="B90" s="4" t="n"/>
      <c r="C90" s="3" t="n"/>
      <c r="D90" s="5" t="n"/>
      <c r="E90" s="5" t="n"/>
      <c r="F90" s="5" t="n"/>
      <c r="G90" s="3" t="n"/>
      <c r="H90" s="5" t="n"/>
      <c r="I90" s="6" t="n"/>
      <c r="J90" s="6" t="n"/>
      <c r="K90" s="7" t="n"/>
      <c r="L90" s="6" t="n"/>
      <c r="M90" s="8" t="n"/>
      <c r="N90" s="8" t="n"/>
      <c r="O90" s="8" t="n"/>
      <c r="P90" s="8" t="n"/>
      <c r="Q90" s="8" t="n"/>
      <c r="R90" s="8" t="n"/>
      <c r="S90" s="12">
        <f>IF(A90="","",SUM(M90:R90))</f>
        <v/>
      </c>
      <c r="T90" s="13">
        <f>IF(A90="","",IFERROR(VLOOKUP(G90,'Reference Lists'!$A$4:$B$103,2,FALSE),0))</f>
        <v/>
      </c>
      <c r="U90" s="12">
        <f>IF(A90="","",S90*T90)</f>
        <v/>
      </c>
      <c r="V90" s="12">
        <f>IF(A90="","",S90+U90)</f>
        <v/>
      </c>
      <c r="W90" s="12">
        <f>IF(A90="","",IF(I90=0,0,V90/I90))</f>
        <v/>
      </c>
      <c r="X90" s="12">
        <f>IF(A90="","",IF(J90=0,0,V90/J90))</f>
        <v/>
      </c>
      <c r="Y90" s="8" t="n"/>
      <c r="Z90" s="12">
        <f>IF(A90="","",V90-Y90)</f>
        <v/>
      </c>
      <c r="AA90" s="14">
        <f>IF(A90="","",IF(Z90&gt;0,"Over Budget","Within Budget"))</f>
        <v/>
      </c>
      <c r="AB90" s="5" t="n"/>
    </row>
    <row r="91">
      <c r="A91" s="3" t="n"/>
      <c r="B91" s="4" t="n"/>
      <c r="C91" s="3" t="n"/>
      <c r="D91" s="5" t="n"/>
      <c r="E91" s="5" t="n"/>
      <c r="F91" s="5" t="n"/>
      <c r="G91" s="3" t="n"/>
      <c r="H91" s="5" t="n"/>
      <c r="I91" s="6" t="n"/>
      <c r="J91" s="6" t="n"/>
      <c r="K91" s="7" t="n"/>
      <c r="L91" s="6" t="n"/>
      <c r="M91" s="8" t="n"/>
      <c r="N91" s="8" t="n"/>
      <c r="O91" s="8" t="n"/>
      <c r="P91" s="8" t="n"/>
      <c r="Q91" s="8" t="n"/>
      <c r="R91" s="8" t="n"/>
      <c r="S91" s="9">
        <f>IF(A91="","",SUM(M91:R91))</f>
        <v/>
      </c>
      <c r="T91" s="10">
        <f>IF(A91="","",IFERROR(VLOOKUP(G91,'Reference Lists'!$A$4:$B$103,2,FALSE),0))</f>
        <v/>
      </c>
      <c r="U91" s="9">
        <f>IF(A91="","",S91*T91)</f>
        <v/>
      </c>
      <c r="V91" s="9">
        <f>IF(A91="","",S91+U91)</f>
        <v/>
      </c>
      <c r="W91" s="9">
        <f>IF(A91="","",IF(I91=0,0,V91/I91))</f>
        <v/>
      </c>
      <c r="X91" s="9">
        <f>IF(A91="","",IF(J91=0,0,V91/J91))</f>
        <v/>
      </c>
      <c r="Y91" s="8" t="n"/>
      <c r="Z91" s="9">
        <f>IF(A91="","",V91-Y91)</f>
        <v/>
      </c>
      <c r="AA91" s="11">
        <f>IF(A91="","",IF(Z91&gt;0,"Over Budget","Within Budget"))</f>
        <v/>
      </c>
      <c r="AB91" s="5" t="n"/>
    </row>
    <row r="92">
      <c r="A92" s="3" t="n"/>
      <c r="B92" s="4" t="n"/>
      <c r="C92" s="3" t="n"/>
      <c r="D92" s="5" t="n"/>
      <c r="E92" s="5" t="n"/>
      <c r="F92" s="5" t="n"/>
      <c r="G92" s="3" t="n"/>
      <c r="H92" s="5" t="n"/>
      <c r="I92" s="6" t="n"/>
      <c r="J92" s="6" t="n"/>
      <c r="K92" s="7" t="n"/>
      <c r="L92" s="6" t="n"/>
      <c r="M92" s="8" t="n"/>
      <c r="N92" s="8" t="n"/>
      <c r="O92" s="8" t="n"/>
      <c r="P92" s="8" t="n"/>
      <c r="Q92" s="8" t="n"/>
      <c r="R92" s="8" t="n"/>
      <c r="S92" s="12">
        <f>IF(A92="","",SUM(M92:R92))</f>
        <v/>
      </c>
      <c r="T92" s="13">
        <f>IF(A92="","",IFERROR(VLOOKUP(G92,'Reference Lists'!$A$4:$B$103,2,FALSE),0))</f>
        <v/>
      </c>
      <c r="U92" s="12">
        <f>IF(A92="","",S92*T92)</f>
        <v/>
      </c>
      <c r="V92" s="12">
        <f>IF(A92="","",S92+U92)</f>
        <v/>
      </c>
      <c r="W92" s="12">
        <f>IF(A92="","",IF(I92=0,0,V92/I92))</f>
        <v/>
      </c>
      <c r="X92" s="12">
        <f>IF(A92="","",IF(J92=0,0,V92/J92))</f>
        <v/>
      </c>
      <c r="Y92" s="8" t="n"/>
      <c r="Z92" s="12">
        <f>IF(A92="","",V92-Y92)</f>
        <v/>
      </c>
      <c r="AA92" s="14">
        <f>IF(A92="","",IF(Z92&gt;0,"Over Budget","Within Budget"))</f>
        <v/>
      </c>
      <c r="AB92" s="5" t="n"/>
    </row>
    <row r="93">
      <c r="A93" s="3" t="n"/>
      <c r="B93" s="4" t="n"/>
      <c r="C93" s="3" t="n"/>
      <c r="D93" s="5" t="n"/>
      <c r="E93" s="5" t="n"/>
      <c r="F93" s="5" t="n"/>
      <c r="G93" s="3" t="n"/>
      <c r="H93" s="5" t="n"/>
      <c r="I93" s="6" t="n"/>
      <c r="J93" s="6" t="n"/>
      <c r="K93" s="7" t="n"/>
      <c r="L93" s="6" t="n"/>
      <c r="M93" s="8" t="n"/>
      <c r="N93" s="8" t="n"/>
      <c r="O93" s="8" t="n"/>
      <c r="P93" s="8" t="n"/>
      <c r="Q93" s="8" t="n"/>
      <c r="R93" s="8" t="n"/>
      <c r="S93" s="9">
        <f>IF(A93="","",SUM(M93:R93))</f>
        <v/>
      </c>
      <c r="T93" s="10">
        <f>IF(A93="","",IFERROR(VLOOKUP(G93,'Reference Lists'!$A$4:$B$103,2,FALSE),0))</f>
        <v/>
      </c>
      <c r="U93" s="9">
        <f>IF(A93="","",S93*T93)</f>
        <v/>
      </c>
      <c r="V93" s="9">
        <f>IF(A93="","",S93+U93)</f>
        <v/>
      </c>
      <c r="W93" s="9">
        <f>IF(A93="","",IF(I93=0,0,V93/I93))</f>
        <v/>
      </c>
      <c r="X93" s="9">
        <f>IF(A93="","",IF(J93=0,0,V93/J93))</f>
        <v/>
      </c>
      <c r="Y93" s="8" t="n"/>
      <c r="Z93" s="9">
        <f>IF(A93="","",V93-Y93)</f>
        <v/>
      </c>
      <c r="AA93" s="11">
        <f>IF(A93="","",IF(Z93&gt;0,"Over Budget","Within Budget"))</f>
        <v/>
      </c>
      <c r="AB93" s="5" t="n"/>
    </row>
    <row r="94">
      <c r="A94" s="3" t="n"/>
      <c r="B94" s="4" t="n"/>
      <c r="C94" s="3" t="n"/>
      <c r="D94" s="5" t="n"/>
      <c r="E94" s="5" t="n"/>
      <c r="F94" s="5" t="n"/>
      <c r="G94" s="3" t="n"/>
      <c r="H94" s="5" t="n"/>
      <c r="I94" s="6" t="n"/>
      <c r="J94" s="6" t="n"/>
      <c r="K94" s="7" t="n"/>
      <c r="L94" s="6" t="n"/>
      <c r="M94" s="8" t="n"/>
      <c r="N94" s="8" t="n"/>
      <c r="O94" s="8" t="n"/>
      <c r="P94" s="8" t="n"/>
      <c r="Q94" s="8" t="n"/>
      <c r="R94" s="8" t="n"/>
      <c r="S94" s="12">
        <f>IF(A94="","",SUM(M94:R94))</f>
        <v/>
      </c>
      <c r="T94" s="13">
        <f>IF(A94="","",IFERROR(VLOOKUP(G94,'Reference Lists'!$A$4:$B$103,2,FALSE),0))</f>
        <v/>
      </c>
      <c r="U94" s="12">
        <f>IF(A94="","",S94*T94)</f>
        <v/>
      </c>
      <c r="V94" s="12">
        <f>IF(A94="","",S94+U94)</f>
        <v/>
      </c>
      <c r="W94" s="12">
        <f>IF(A94="","",IF(I94=0,0,V94/I94))</f>
        <v/>
      </c>
      <c r="X94" s="12">
        <f>IF(A94="","",IF(J94=0,0,V94/J94))</f>
        <v/>
      </c>
      <c r="Y94" s="8" t="n"/>
      <c r="Z94" s="12">
        <f>IF(A94="","",V94-Y94)</f>
        <v/>
      </c>
      <c r="AA94" s="14">
        <f>IF(A94="","",IF(Z94&gt;0,"Over Budget","Within Budget"))</f>
        <v/>
      </c>
      <c r="AB94" s="5" t="n"/>
    </row>
    <row r="95">
      <c r="A95" s="3" t="n"/>
      <c r="B95" s="4" t="n"/>
      <c r="C95" s="3" t="n"/>
      <c r="D95" s="5" t="n"/>
      <c r="E95" s="5" t="n"/>
      <c r="F95" s="5" t="n"/>
      <c r="G95" s="3" t="n"/>
      <c r="H95" s="5" t="n"/>
      <c r="I95" s="6" t="n"/>
      <c r="J95" s="6" t="n"/>
      <c r="K95" s="7" t="n"/>
      <c r="L95" s="6" t="n"/>
      <c r="M95" s="8" t="n"/>
      <c r="N95" s="8" t="n"/>
      <c r="O95" s="8" t="n"/>
      <c r="P95" s="8" t="n"/>
      <c r="Q95" s="8" t="n"/>
      <c r="R95" s="8" t="n"/>
      <c r="S95" s="9">
        <f>IF(A95="","",SUM(M95:R95))</f>
        <v/>
      </c>
      <c r="T95" s="10">
        <f>IF(A95="","",IFERROR(VLOOKUP(G95,'Reference Lists'!$A$4:$B$103,2,FALSE),0))</f>
        <v/>
      </c>
      <c r="U95" s="9">
        <f>IF(A95="","",S95*T95)</f>
        <v/>
      </c>
      <c r="V95" s="9">
        <f>IF(A95="","",S95+U95)</f>
        <v/>
      </c>
      <c r="W95" s="9">
        <f>IF(A95="","",IF(I95=0,0,V95/I95))</f>
        <v/>
      </c>
      <c r="X95" s="9">
        <f>IF(A95="","",IF(J95=0,0,V95/J95))</f>
        <v/>
      </c>
      <c r="Y95" s="8" t="n"/>
      <c r="Z95" s="9">
        <f>IF(A95="","",V95-Y95)</f>
        <v/>
      </c>
      <c r="AA95" s="11">
        <f>IF(A95="","",IF(Z95&gt;0,"Over Budget","Within Budget"))</f>
        <v/>
      </c>
      <c r="AB95" s="5" t="n"/>
    </row>
    <row r="96">
      <c r="A96" s="3" t="n"/>
      <c r="B96" s="4" t="n"/>
      <c r="C96" s="3" t="n"/>
      <c r="D96" s="5" t="n"/>
      <c r="E96" s="5" t="n"/>
      <c r="F96" s="5" t="n"/>
      <c r="G96" s="3" t="n"/>
      <c r="H96" s="5" t="n"/>
      <c r="I96" s="6" t="n"/>
      <c r="J96" s="6" t="n"/>
      <c r="K96" s="7" t="n"/>
      <c r="L96" s="6" t="n"/>
      <c r="M96" s="8" t="n"/>
      <c r="N96" s="8" t="n"/>
      <c r="O96" s="8" t="n"/>
      <c r="P96" s="8" t="n"/>
      <c r="Q96" s="8" t="n"/>
      <c r="R96" s="8" t="n"/>
      <c r="S96" s="12">
        <f>IF(A96="","",SUM(M96:R96))</f>
        <v/>
      </c>
      <c r="T96" s="13">
        <f>IF(A96="","",IFERROR(VLOOKUP(G96,'Reference Lists'!$A$4:$B$103,2,FALSE),0))</f>
        <v/>
      </c>
      <c r="U96" s="12">
        <f>IF(A96="","",S96*T96)</f>
        <v/>
      </c>
      <c r="V96" s="12">
        <f>IF(A96="","",S96+U96)</f>
        <v/>
      </c>
      <c r="W96" s="12">
        <f>IF(A96="","",IF(I96=0,0,V96/I96))</f>
        <v/>
      </c>
      <c r="X96" s="12">
        <f>IF(A96="","",IF(J96=0,0,V96/J96))</f>
        <v/>
      </c>
      <c r="Y96" s="8" t="n"/>
      <c r="Z96" s="12">
        <f>IF(A96="","",V96-Y96)</f>
        <v/>
      </c>
      <c r="AA96" s="14">
        <f>IF(A96="","",IF(Z96&gt;0,"Over Budget","Within Budget"))</f>
        <v/>
      </c>
      <c r="AB96" s="5" t="n"/>
    </row>
    <row r="97">
      <c r="A97" s="3" t="n"/>
      <c r="B97" s="4" t="n"/>
      <c r="C97" s="3" t="n"/>
      <c r="D97" s="5" t="n"/>
      <c r="E97" s="5" t="n"/>
      <c r="F97" s="5" t="n"/>
      <c r="G97" s="3" t="n"/>
      <c r="H97" s="5" t="n"/>
      <c r="I97" s="6" t="n"/>
      <c r="J97" s="6" t="n"/>
      <c r="K97" s="7" t="n"/>
      <c r="L97" s="6" t="n"/>
      <c r="M97" s="8" t="n"/>
      <c r="N97" s="8" t="n"/>
      <c r="O97" s="8" t="n"/>
      <c r="P97" s="8" t="n"/>
      <c r="Q97" s="8" t="n"/>
      <c r="R97" s="8" t="n"/>
      <c r="S97" s="9">
        <f>IF(A97="","",SUM(M97:R97))</f>
        <v/>
      </c>
      <c r="T97" s="10">
        <f>IF(A97="","",IFERROR(VLOOKUP(G97,'Reference Lists'!$A$4:$B$103,2,FALSE),0))</f>
        <v/>
      </c>
      <c r="U97" s="9">
        <f>IF(A97="","",S97*T97)</f>
        <v/>
      </c>
      <c r="V97" s="9">
        <f>IF(A97="","",S97+U97)</f>
        <v/>
      </c>
      <c r="W97" s="9">
        <f>IF(A97="","",IF(I97=0,0,V97/I97))</f>
        <v/>
      </c>
      <c r="X97" s="9">
        <f>IF(A97="","",IF(J97=0,0,V97/J97))</f>
        <v/>
      </c>
      <c r="Y97" s="8" t="n"/>
      <c r="Z97" s="9">
        <f>IF(A97="","",V97-Y97)</f>
        <v/>
      </c>
      <c r="AA97" s="11">
        <f>IF(A97="","",IF(Z97&gt;0,"Over Budget","Within Budget"))</f>
        <v/>
      </c>
      <c r="AB97" s="5" t="n"/>
    </row>
    <row r="98">
      <c r="A98" s="3" t="n"/>
      <c r="B98" s="4" t="n"/>
      <c r="C98" s="3" t="n"/>
      <c r="D98" s="5" t="n"/>
      <c r="E98" s="5" t="n"/>
      <c r="F98" s="5" t="n"/>
      <c r="G98" s="3" t="n"/>
      <c r="H98" s="5" t="n"/>
      <c r="I98" s="6" t="n"/>
      <c r="J98" s="6" t="n"/>
      <c r="K98" s="7" t="n"/>
      <c r="L98" s="6" t="n"/>
      <c r="M98" s="8" t="n"/>
      <c r="N98" s="8" t="n"/>
      <c r="O98" s="8" t="n"/>
      <c r="P98" s="8" t="n"/>
      <c r="Q98" s="8" t="n"/>
      <c r="R98" s="8" t="n"/>
      <c r="S98" s="12">
        <f>IF(A98="","",SUM(M98:R98))</f>
        <v/>
      </c>
      <c r="T98" s="13">
        <f>IF(A98="","",IFERROR(VLOOKUP(G98,'Reference Lists'!$A$4:$B$103,2,FALSE),0))</f>
        <v/>
      </c>
      <c r="U98" s="12">
        <f>IF(A98="","",S98*T98)</f>
        <v/>
      </c>
      <c r="V98" s="12">
        <f>IF(A98="","",S98+U98)</f>
        <v/>
      </c>
      <c r="W98" s="12">
        <f>IF(A98="","",IF(I98=0,0,V98/I98))</f>
        <v/>
      </c>
      <c r="X98" s="12">
        <f>IF(A98="","",IF(J98=0,0,V98/J98))</f>
        <v/>
      </c>
      <c r="Y98" s="8" t="n"/>
      <c r="Z98" s="12">
        <f>IF(A98="","",V98-Y98)</f>
        <v/>
      </c>
      <c r="AA98" s="14">
        <f>IF(A98="","",IF(Z98&gt;0,"Over Budget","Within Budget"))</f>
        <v/>
      </c>
      <c r="AB98" s="5" t="n"/>
    </row>
    <row r="99">
      <c r="A99" s="3" t="n"/>
      <c r="B99" s="4" t="n"/>
      <c r="C99" s="3" t="n"/>
      <c r="D99" s="5" t="n"/>
      <c r="E99" s="5" t="n"/>
      <c r="F99" s="5" t="n"/>
      <c r="G99" s="3" t="n"/>
      <c r="H99" s="5" t="n"/>
      <c r="I99" s="6" t="n"/>
      <c r="J99" s="6" t="n"/>
      <c r="K99" s="7" t="n"/>
      <c r="L99" s="6" t="n"/>
      <c r="M99" s="8" t="n"/>
      <c r="N99" s="8" t="n"/>
      <c r="O99" s="8" t="n"/>
      <c r="P99" s="8" t="n"/>
      <c r="Q99" s="8" t="n"/>
      <c r="R99" s="8" t="n"/>
      <c r="S99" s="9">
        <f>IF(A99="","",SUM(M99:R99))</f>
        <v/>
      </c>
      <c r="T99" s="10">
        <f>IF(A99="","",IFERROR(VLOOKUP(G99,'Reference Lists'!$A$4:$B$103,2,FALSE),0))</f>
        <v/>
      </c>
      <c r="U99" s="9">
        <f>IF(A99="","",S99*T99)</f>
        <v/>
      </c>
      <c r="V99" s="9">
        <f>IF(A99="","",S99+U99)</f>
        <v/>
      </c>
      <c r="W99" s="9">
        <f>IF(A99="","",IF(I99=0,0,V99/I99))</f>
        <v/>
      </c>
      <c r="X99" s="9">
        <f>IF(A99="","",IF(J99=0,0,V99/J99))</f>
        <v/>
      </c>
      <c r="Y99" s="8" t="n"/>
      <c r="Z99" s="9">
        <f>IF(A99="","",V99-Y99)</f>
        <v/>
      </c>
      <c r="AA99" s="11">
        <f>IF(A99="","",IF(Z99&gt;0,"Over Budget","Within Budget"))</f>
        <v/>
      </c>
      <c r="AB99" s="5" t="n"/>
    </row>
    <row r="100">
      <c r="A100" s="3" t="n"/>
      <c r="B100" s="4" t="n"/>
      <c r="C100" s="3" t="n"/>
      <c r="D100" s="5" t="n"/>
      <c r="E100" s="5" t="n"/>
      <c r="F100" s="5" t="n"/>
      <c r="G100" s="3" t="n"/>
      <c r="H100" s="5" t="n"/>
      <c r="I100" s="6" t="n"/>
      <c r="J100" s="6" t="n"/>
      <c r="K100" s="7" t="n"/>
      <c r="L100" s="6" t="n"/>
      <c r="M100" s="8" t="n"/>
      <c r="N100" s="8" t="n"/>
      <c r="O100" s="8" t="n"/>
      <c r="P100" s="8" t="n"/>
      <c r="Q100" s="8" t="n"/>
      <c r="R100" s="8" t="n"/>
      <c r="S100" s="12">
        <f>IF(A100="","",SUM(M100:R100))</f>
        <v/>
      </c>
      <c r="T100" s="13">
        <f>IF(A100="","",IFERROR(VLOOKUP(G100,'Reference Lists'!$A$4:$B$103,2,FALSE),0))</f>
        <v/>
      </c>
      <c r="U100" s="12">
        <f>IF(A100="","",S100*T100)</f>
        <v/>
      </c>
      <c r="V100" s="12">
        <f>IF(A100="","",S100+U100)</f>
        <v/>
      </c>
      <c r="W100" s="12">
        <f>IF(A100="","",IF(I100=0,0,V100/I100))</f>
        <v/>
      </c>
      <c r="X100" s="12">
        <f>IF(A100="","",IF(J100=0,0,V100/J100))</f>
        <v/>
      </c>
      <c r="Y100" s="8" t="n"/>
      <c r="Z100" s="12">
        <f>IF(A100="","",V100-Y100)</f>
        <v/>
      </c>
      <c r="AA100" s="14">
        <f>IF(A100="","",IF(Z100&gt;0,"Over Budget","Within Budget"))</f>
        <v/>
      </c>
      <c r="AB100" s="5" t="n"/>
    </row>
    <row r="101">
      <c r="A101" s="3" t="n"/>
      <c r="B101" s="4" t="n"/>
      <c r="C101" s="3" t="n"/>
      <c r="D101" s="5" t="n"/>
      <c r="E101" s="5" t="n"/>
      <c r="F101" s="5" t="n"/>
      <c r="G101" s="3" t="n"/>
      <c r="H101" s="5" t="n"/>
      <c r="I101" s="6" t="n"/>
      <c r="J101" s="6" t="n"/>
      <c r="K101" s="7" t="n"/>
      <c r="L101" s="6" t="n"/>
      <c r="M101" s="8" t="n"/>
      <c r="N101" s="8" t="n"/>
      <c r="O101" s="8" t="n"/>
      <c r="P101" s="8" t="n"/>
      <c r="Q101" s="8" t="n"/>
      <c r="R101" s="8" t="n"/>
      <c r="S101" s="9">
        <f>IF(A101="","",SUM(M101:R101))</f>
        <v/>
      </c>
      <c r="T101" s="10">
        <f>IF(A101="","",IFERROR(VLOOKUP(G101,'Reference Lists'!$A$4:$B$103,2,FALSE),0))</f>
        <v/>
      </c>
      <c r="U101" s="9">
        <f>IF(A101="","",S101*T101)</f>
        <v/>
      </c>
      <c r="V101" s="9">
        <f>IF(A101="","",S101+U101)</f>
        <v/>
      </c>
      <c r="W101" s="9">
        <f>IF(A101="","",IF(I101=0,0,V101/I101))</f>
        <v/>
      </c>
      <c r="X101" s="9">
        <f>IF(A101="","",IF(J101=0,0,V101/J101))</f>
        <v/>
      </c>
      <c r="Y101" s="8" t="n"/>
      <c r="Z101" s="9">
        <f>IF(A101="","",V101-Y101)</f>
        <v/>
      </c>
      <c r="AA101" s="11">
        <f>IF(A101="","",IF(Z101&gt;0,"Over Budget","Within Budget"))</f>
        <v/>
      </c>
      <c r="AB101" s="5" t="n"/>
    </row>
    <row r="102">
      <c r="A102" s="3" t="n"/>
      <c r="B102" s="4" t="n"/>
      <c r="C102" s="3" t="n"/>
      <c r="D102" s="5" t="n"/>
      <c r="E102" s="5" t="n"/>
      <c r="F102" s="5" t="n"/>
      <c r="G102" s="3" t="n"/>
      <c r="H102" s="5" t="n"/>
      <c r="I102" s="6" t="n"/>
      <c r="J102" s="6" t="n"/>
      <c r="K102" s="7" t="n"/>
      <c r="L102" s="6" t="n"/>
      <c r="M102" s="8" t="n"/>
      <c r="N102" s="8" t="n"/>
      <c r="O102" s="8" t="n"/>
      <c r="P102" s="8" t="n"/>
      <c r="Q102" s="8" t="n"/>
      <c r="R102" s="8" t="n"/>
      <c r="S102" s="12">
        <f>IF(A102="","",SUM(M102:R102))</f>
        <v/>
      </c>
      <c r="T102" s="13">
        <f>IF(A102="","",IFERROR(VLOOKUP(G102,'Reference Lists'!$A$4:$B$103,2,FALSE),0))</f>
        <v/>
      </c>
      <c r="U102" s="12">
        <f>IF(A102="","",S102*T102)</f>
        <v/>
      </c>
      <c r="V102" s="12">
        <f>IF(A102="","",S102+U102)</f>
        <v/>
      </c>
      <c r="W102" s="12">
        <f>IF(A102="","",IF(I102=0,0,V102/I102))</f>
        <v/>
      </c>
      <c r="X102" s="12">
        <f>IF(A102="","",IF(J102=0,0,V102/J102))</f>
        <v/>
      </c>
      <c r="Y102" s="8" t="n"/>
      <c r="Z102" s="12">
        <f>IF(A102="","",V102-Y102)</f>
        <v/>
      </c>
      <c r="AA102" s="14">
        <f>IF(A102="","",IF(Z102&gt;0,"Over Budget","Within Budget"))</f>
        <v/>
      </c>
      <c r="AB102" s="5" t="n"/>
    </row>
  </sheetData>
  <autoFilter ref="A2:AB102"/>
  <mergeCells count="1">
    <mergeCell ref="A1:AB1"/>
  </mergeCells>
  <conditionalFormatting sqref="Z3:Z102">
    <cfRule type="expression" priority="1" dxfId="0" stopIfTrue="1">
      <formula>AND($A3&lt;&gt;"",$Z3&gt;0)</formula>
    </cfRule>
    <cfRule type="expression" priority="2" dxfId="1" stopIfTrue="1">
      <formula>AND($A3&lt;&gt;"",$Z3&lt;=0)</formula>
    </cfRule>
  </conditionalFormatting>
  <conditionalFormatting sqref="AA3:AA102">
    <cfRule type="expression" priority="3" dxfId="0" stopIfTrue="1">
      <formula>$AA3="Over Budget"</formula>
    </cfRule>
    <cfRule type="expression" priority="4" dxfId="1" stopIfTrue="1">
      <formula>$AA3="Within Budget"</formula>
    </cfRule>
  </conditionalFormatting>
  <dataValidations count="10">
    <dataValidation sqref="B3:B102" showErrorMessage="1" showInputMessage="1" allowBlank="1" type="date" operator="between">
      <formula1>DATE(1900,1,1)</formula1>
      <formula2>DATE(9999,12,31)</formula2>
    </dataValidation>
    <dataValidation sqref="G3:G102" showErrorMessage="1" showInputMessage="1" allowBlank="1" type="list">
      <formula1>'Reference Lists'!$A$4:$A$103</formula1>
    </dataValidation>
    <dataValidation sqref="C3:C102" showErrorMessage="1" showInputMessage="1" allowBlank="1" type="list">
      <formula1>'Reference Lists'!$C$4:$C$103</formula1>
    </dataValidation>
    <dataValidation sqref="H3:H102" showErrorMessage="1" showInputMessage="1" allowBlank="1" type="list">
      <formula1>'Reference Lists'!$D$4:$D$103</formula1>
    </dataValidation>
    <dataValidation sqref="D3:D102" showErrorMessage="1" showInputMessage="1" allowBlank="1" type="list">
      <formula1>'Reference Lists'!$E$4:$E$103</formula1>
    </dataValidation>
    <dataValidation sqref="E3:E102" showErrorMessage="1" showInputMessage="1" allowBlank="1" type="list">
      <formula1>'Reference Lists'!$F$4:$F$103</formula1>
    </dataValidation>
    <dataValidation sqref="F3:F102" showErrorMessage="1" showInputMessage="1" allowBlank="1" type="list">
      <formula1>'Reference Lists'!$G$4:$G$103</formula1>
    </dataValidation>
    <dataValidation sqref="I3:J102" showErrorMessage="1" showInputMessage="1" allowBlank="1" type="whole" operator="between">
      <formula1>0</formula1>
      <formula2>5000</formula2>
    </dataValidation>
    <dataValidation sqref="K3:K102" showErrorMessage="1" showInputMessage="1" allowBlank="1" type="decimal" operator="between">
      <formula1>0</formula1>
      <formula2>100</formula2>
    </dataValidation>
    <dataValidation sqref="L3:R102 Y3:Y102" showErrorMessage="1" showInputMessage="1" allowBlank="1" type="decimal" operator="between">
      <formula1>0</formula1>
      <formula2>1000000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" customWidth="1" min="3" max="3"/>
    <col width="12" customWidth="1" min="4" max="4"/>
    <col width="14" customWidth="1" min="5" max="5"/>
    <col width="16" customWidth="1" min="6" max="6"/>
    <col width="16" customWidth="1" min="7" max="7"/>
    <col width="13" customWidth="1" min="8" max="8"/>
    <col width="3" customWidth="1" min="9" max="9"/>
    <col width="19" customWidth="1" min="10" max="10"/>
    <col width="16" customWidth="1" min="11" max="11"/>
    <col width="3" customWidth="1" min="12" max="12"/>
    <col width="29" customWidth="1" min="13" max="13"/>
    <col width="16" customWidth="1" min="14" max="14"/>
  </cols>
  <sheetData>
    <row r="1" ht="28" customHeight="1">
      <c r="A1" s="1" t="inlineStr">
        <is>
          <t>Management Dashboard — Maritime Ferry Operations</t>
        </is>
      </c>
    </row>
    <row r="2">
      <c r="A2" s="15" t="inlineStr">
        <is>
          <t>CAD operating-cost review based on all prepared voyage rows</t>
        </is>
      </c>
    </row>
    <row r="3"/>
    <row r="4">
      <c r="A4" s="2" t="inlineStr">
        <is>
          <t>Key Performance Indicator</t>
        </is>
      </c>
      <c r="B4" s="2" t="inlineStr">
        <is>
          <t>Value</t>
        </is>
      </c>
      <c r="D4" s="2" t="inlineStr">
        <is>
          <t>Province</t>
        </is>
      </c>
      <c r="E4" s="2" t="inlineStr">
        <is>
          <t>Voyage Count</t>
        </is>
      </c>
      <c r="F4" s="2" t="inlineStr">
        <is>
          <t>Total Cost</t>
        </is>
      </c>
      <c r="G4" s="2" t="inlineStr">
        <is>
          <t>Average Cost</t>
        </is>
      </c>
      <c r="H4" s="2" t="inlineStr">
        <is>
          <t>% of Total</t>
        </is>
      </c>
      <c r="J4" s="2" t="inlineStr">
        <is>
          <t>Cost Category</t>
        </is>
      </c>
      <c r="K4" s="2" t="inlineStr">
        <is>
          <t>Total Cost</t>
        </is>
      </c>
      <c r="M4" s="2" t="inlineStr">
        <is>
          <t>Route</t>
        </is>
      </c>
      <c r="N4" s="2" t="inlineStr">
        <is>
          <t>Total Cost</t>
        </is>
      </c>
    </row>
    <row r="5">
      <c r="A5" s="16" t="inlineStr">
        <is>
          <t>Total voyages</t>
        </is>
      </c>
      <c r="B5" s="17">
        <f>COUNTA('Voyage Costs'!$A$3:$A$102)</f>
        <v/>
      </c>
      <c r="D5" s="11">
        <f>IFERROR('Reference Lists'!$A$4,"")</f>
        <v/>
      </c>
      <c r="E5" s="18">
        <f>IF(D5="","",COUNTIF('Voyage Costs'!$G$3:$G$102,D5))</f>
        <v/>
      </c>
      <c r="F5" s="19">
        <f>IF(D5="","",SUMIF('Voyage Costs'!$G$3:$G$102,D5,'Voyage Costs'!$V$3:$V$102))</f>
        <v/>
      </c>
      <c r="G5" s="19">
        <f>IF(D5="","",IFERROR(F5/E5,0))</f>
        <v/>
      </c>
      <c r="H5" s="20">
        <f>IF(D5="","",IFERROR(F5/$B$6,0))</f>
        <v/>
      </c>
      <c r="J5" s="16" t="inlineStr">
        <is>
          <t>Fuel Cost</t>
        </is>
      </c>
      <c r="K5" s="19">
        <f>SUMIF('Voyage Costs'!$A$3:$A$102,"&lt;&gt;",'Voyage Costs'!$M$3:$M$102)</f>
        <v/>
      </c>
      <c r="M5" s="16">
        <f>IFERROR('Reference Lists'!$E$4,"")</f>
        <v/>
      </c>
      <c r="N5" s="19">
        <f>IF(M5="","",SUMIF('Voyage Costs'!$D$3:$D$102,M5,'Voyage Costs'!$V$3:$V$102))</f>
        <v/>
      </c>
    </row>
    <row r="6">
      <c r="A6" s="21" t="inlineStr">
        <is>
          <t>Total operating cost</t>
        </is>
      </c>
      <c r="B6" s="22">
        <f>SUM('Voyage Costs'!$V$3:$V$102)</f>
        <v/>
      </c>
      <c r="D6" s="14">
        <f>IFERROR('Reference Lists'!$A$5,"")</f>
        <v/>
      </c>
      <c r="E6" s="23">
        <f>IF(D6="","",COUNTIF('Voyage Costs'!$G$3:$G$102,D6))</f>
        <v/>
      </c>
      <c r="F6" s="22">
        <f>IF(D6="","",SUMIF('Voyage Costs'!$G$3:$G$102,D6,'Voyage Costs'!$V$3:$V$102))</f>
        <v/>
      </c>
      <c r="G6" s="22">
        <f>IF(D6="","",IFERROR(F6/E6,0))</f>
        <v/>
      </c>
      <c r="H6" s="24">
        <f>IF(D6="","",IFERROR(F6/$B$6,0))</f>
        <v/>
      </c>
      <c r="J6" s="21" t="inlineStr">
        <is>
          <t>Labour Cost</t>
        </is>
      </c>
      <c r="K6" s="22">
        <f>SUMIF('Voyage Costs'!$A$3:$A$102,"&lt;&gt;",'Voyage Costs'!$N$3:$N$102)</f>
        <v/>
      </c>
      <c r="M6" s="21">
        <f>IFERROR('Reference Lists'!$E$5,"")</f>
        <v/>
      </c>
      <c r="N6" s="22">
        <f>IF(M6="","",SUMIF('Voyage Costs'!$D$3:$D$102,M6,'Voyage Costs'!$V$3:$V$102))</f>
        <v/>
      </c>
    </row>
    <row r="7">
      <c r="A7" s="16" t="inlineStr">
        <is>
          <t>Average voyage cost</t>
        </is>
      </c>
      <c r="B7" s="19">
        <f>IFERROR(SUM('Voyage Costs'!$V$3:$V$102)/COUNTA('Voyage Costs'!$A$3:$A$102),0)</f>
        <v/>
      </c>
      <c r="D7" s="11">
        <f>IFERROR('Reference Lists'!$A$6,"")</f>
        <v/>
      </c>
      <c r="E7" s="18">
        <f>IF(D7="","",COUNTIF('Voyage Costs'!$G$3:$G$102,D7))</f>
        <v/>
      </c>
      <c r="F7" s="19">
        <f>IF(D7="","",SUMIF('Voyage Costs'!$G$3:$G$102,D7,'Voyage Costs'!$V$3:$V$102))</f>
        <v/>
      </c>
      <c r="G7" s="19">
        <f>IF(D7="","",IFERROR(F7/E7,0))</f>
        <v/>
      </c>
      <c r="H7" s="20">
        <f>IF(D7="","",IFERROR(F7/$B$6,0))</f>
        <v/>
      </c>
      <c r="J7" s="16" t="inlineStr">
        <is>
          <t>Maintenance Cost</t>
        </is>
      </c>
      <c r="K7" s="19">
        <f>SUMIF('Voyage Costs'!$A$3:$A$102,"&lt;&gt;",'Voyage Costs'!$O$3:$O$102)</f>
        <v/>
      </c>
      <c r="M7" s="16">
        <f>IFERROR('Reference Lists'!$E$6,"")</f>
        <v/>
      </c>
      <c r="N7" s="19">
        <f>IF(M7="","",SUMIF('Voyage Costs'!$D$3:$D$102,M7,'Voyage Costs'!$V$3:$V$102))</f>
        <v/>
      </c>
    </row>
    <row r="8">
      <c r="A8" s="21" t="inlineStr">
        <is>
          <t>Total passengers</t>
        </is>
      </c>
      <c r="B8" s="25">
        <f>SUM('Voyage Costs'!$I$3:$I$102)</f>
        <v/>
      </c>
      <c r="D8" s="14">
        <f>IFERROR('Reference Lists'!$A$7,"")</f>
        <v/>
      </c>
      <c r="E8" s="23">
        <f>IF(D8="","",COUNTIF('Voyage Costs'!$G$3:$G$102,D8))</f>
        <v/>
      </c>
      <c r="F8" s="22">
        <f>IF(D8="","",SUMIF('Voyage Costs'!$G$3:$G$102,D8,'Voyage Costs'!$V$3:$V$102))</f>
        <v/>
      </c>
      <c r="G8" s="22">
        <f>IF(D8="","",IFERROR(F8/E8,0))</f>
        <v/>
      </c>
      <c r="H8" s="24">
        <f>IF(D8="","",IFERROR(F8/$B$6,0))</f>
        <v/>
      </c>
      <c r="J8" s="21" t="inlineStr">
        <is>
          <t>Port Fees</t>
        </is>
      </c>
      <c r="K8" s="22">
        <f>SUMIF('Voyage Costs'!$A$3:$A$102,"&lt;&gt;",'Voyage Costs'!$P$3:$P$102)</f>
        <v/>
      </c>
      <c r="M8" s="21">
        <f>IFERROR('Reference Lists'!$E$7,"")</f>
        <v/>
      </c>
      <c r="N8" s="22">
        <f>IF(M8="","",SUMIF('Voyage Costs'!$D$3:$D$102,M8,'Voyage Costs'!$V$3:$V$102))</f>
        <v/>
      </c>
    </row>
    <row r="9">
      <c r="A9" s="16" t="inlineStr">
        <is>
          <t>Average cost per passenger</t>
        </is>
      </c>
      <c r="B9" s="19">
        <f>IFERROR(SUM('Voyage Costs'!$W$3:$W$102)/COUNT('Voyage Costs'!$W$3:$W$102),0)</f>
        <v/>
      </c>
      <c r="D9" s="11">
        <f>IFERROR('Reference Lists'!$A$8,"")</f>
        <v/>
      </c>
      <c r="E9" s="18">
        <f>IF(D9="","",COUNTIF('Voyage Costs'!$G$3:$G$102,D9))</f>
        <v/>
      </c>
      <c r="F9" s="19">
        <f>IF(D9="","",SUMIF('Voyage Costs'!$G$3:$G$102,D9,'Voyage Costs'!$V$3:$V$102))</f>
        <v/>
      </c>
      <c r="G9" s="19">
        <f>IF(D9="","",IFERROR(F9/E9,0))</f>
        <v/>
      </c>
      <c r="H9" s="20">
        <f>IF(D9="","",IFERROR(F9/$B$6,0))</f>
        <v/>
      </c>
      <c r="J9" s="16" t="inlineStr">
        <is>
          <t>Catering Cost</t>
        </is>
      </c>
      <c r="K9" s="19">
        <f>SUMIF('Voyage Costs'!$A$3:$A$102,"&lt;&gt;",'Voyage Costs'!$Q$3:$Q$102)</f>
        <v/>
      </c>
      <c r="M9" s="16">
        <f>IFERROR('Reference Lists'!$E$8,"")</f>
        <v/>
      </c>
      <c r="N9" s="19">
        <f>IF(M9="","",SUMIF('Voyage Costs'!$D$3:$D$102,M9,'Voyage Costs'!$V$3:$V$102))</f>
        <v/>
      </c>
    </row>
    <row r="10">
      <c r="A10" s="21" t="inlineStr">
        <is>
          <t>Over-budget voyages</t>
        </is>
      </c>
      <c r="B10" s="25">
        <f>COUNTIF('Voyage Costs'!$AA$3:$AA$102,"Over Budget")</f>
        <v/>
      </c>
      <c r="D10" s="14">
        <f>IFERROR('Reference Lists'!$A$9,"")</f>
        <v/>
      </c>
      <c r="E10" s="23">
        <f>IF(D10="","",COUNTIF('Voyage Costs'!$G$3:$G$102,D10))</f>
        <v/>
      </c>
      <c r="F10" s="22">
        <f>IF(D10="","",SUMIF('Voyage Costs'!$G$3:$G$102,D10,'Voyage Costs'!$V$3:$V$102))</f>
        <v/>
      </c>
      <c r="G10" s="22">
        <f>IF(D10="","",IFERROR(F10/E10,0))</f>
        <v/>
      </c>
      <c r="H10" s="24">
        <f>IF(D10="","",IFERROR(F10/$B$6,0))</f>
        <v/>
      </c>
      <c r="J10" s="21" t="inlineStr">
        <is>
          <t>Other Cost</t>
        </is>
      </c>
      <c r="K10" s="22">
        <f>SUMIF('Voyage Costs'!$A$3:$A$102,"&lt;&gt;",'Voyage Costs'!$R$3:$R$102)</f>
        <v/>
      </c>
      <c r="M10" s="21">
        <f>IFERROR('Reference Lists'!$E$9,"")</f>
        <v/>
      </c>
      <c r="N10" s="22">
        <f>IF(M10="","",SUMIF('Voyage Costs'!$D$3:$D$102,M10,'Voyage Costs'!$V$3:$V$102))</f>
        <v/>
      </c>
    </row>
    <row r="11">
      <c r="A11" s="16" t="inlineStr">
        <is>
          <t>Over-budget percentage</t>
        </is>
      </c>
      <c r="B11" s="20">
        <f>IFERROR(COUNTIF('Voyage Costs'!$AA$3:$AA$102,"Over Budget")/COUNTA('Voyage Costs'!$A$3:$A$102),0)</f>
        <v/>
      </c>
      <c r="D11" s="11">
        <f>IFERROR('Reference Lists'!$A$10,"")</f>
        <v/>
      </c>
      <c r="E11" s="18">
        <f>IF(D11="","",COUNTIF('Voyage Costs'!$G$3:$G$102,D11))</f>
        <v/>
      </c>
      <c r="F11" s="19">
        <f>IF(D11="","",SUMIF('Voyage Costs'!$G$3:$G$102,D11,'Voyage Costs'!$V$3:$V$102))</f>
        <v/>
      </c>
      <c r="G11" s="19">
        <f>IF(D11="","",IFERROR(F11/E11,0))</f>
        <v/>
      </c>
      <c r="H11" s="20">
        <f>IF(D11="","",IFERROR(F11/$B$6,0))</f>
        <v/>
      </c>
      <c r="M11" s="16">
        <f>IFERROR('Reference Lists'!$E$10,"")</f>
        <v/>
      </c>
      <c r="N11" s="19">
        <f>IF(M11="","",SUMIF('Voyage Costs'!$D$3:$D$102,M11,'Voyage Costs'!$V$3:$V$102))</f>
        <v/>
      </c>
    </row>
    <row r="12">
      <c r="D12" s="14">
        <f>IFERROR('Reference Lists'!$A$11,"")</f>
        <v/>
      </c>
      <c r="E12" s="23">
        <f>IF(D12="","",COUNTIF('Voyage Costs'!$G$3:$G$102,D12))</f>
        <v/>
      </c>
      <c r="F12" s="22">
        <f>IF(D12="","",SUMIF('Voyage Costs'!$G$3:$G$102,D12,'Voyage Costs'!$V$3:$V$102))</f>
        <v/>
      </c>
      <c r="G12" s="22">
        <f>IF(D12="","",IFERROR(F12/E12,0))</f>
        <v/>
      </c>
      <c r="H12" s="24">
        <f>IF(D12="","",IFERROR(F12/$B$6,0))</f>
        <v/>
      </c>
      <c r="M12" s="21">
        <f>IFERROR('Reference Lists'!$E$11,"")</f>
        <v/>
      </c>
      <c r="N12" s="22">
        <f>IF(M12="","",SUMIF('Voyage Costs'!$D$3:$D$102,M12,'Voyage Costs'!$V$3:$V$102))</f>
        <v/>
      </c>
    </row>
    <row r="13">
      <c r="D13" s="11">
        <f>IFERROR('Reference Lists'!$A$12,"")</f>
        <v/>
      </c>
      <c r="E13" s="18">
        <f>IF(D13="","",COUNTIF('Voyage Costs'!$G$3:$G$102,D13))</f>
        <v/>
      </c>
      <c r="F13" s="19">
        <f>IF(D13="","",SUMIF('Voyage Costs'!$G$3:$G$102,D13,'Voyage Costs'!$V$3:$V$102))</f>
        <v/>
      </c>
      <c r="G13" s="19">
        <f>IF(D13="","",IFERROR(F13/E13,0))</f>
        <v/>
      </c>
      <c r="H13" s="20">
        <f>IF(D13="","",IFERROR(F13/$B$6,0))</f>
        <v/>
      </c>
      <c r="M13" s="16">
        <f>IFERROR('Reference Lists'!$E$12,"")</f>
        <v/>
      </c>
      <c r="N13" s="19">
        <f>IF(M13="","",SUMIF('Voyage Costs'!$D$3:$D$102,M13,'Voyage Costs'!$V$3:$V$102))</f>
        <v/>
      </c>
    </row>
    <row r="14">
      <c r="D14" s="14">
        <f>IFERROR('Reference Lists'!$A$13,"")</f>
        <v/>
      </c>
      <c r="E14" s="23">
        <f>IF(D14="","",COUNTIF('Voyage Costs'!$G$3:$G$102,D14))</f>
        <v/>
      </c>
      <c r="F14" s="22">
        <f>IF(D14="","",SUMIF('Voyage Costs'!$G$3:$G$102,D14,'Voyage Costs'!$V$3:$V$102))</f>
        <v/>
      </c>
      <c r="G14" s="22">
        <f>IF(D14="","",IFERROR(F14/E14,0))</f>
        <v/>
      </c>
      <c r="H14" s="24">
        <f>IF(D14="","",IFERROR(F14/$B$6,0))</f>
        <v/>
      </c>
      <c r="M14" s="21">
        <f>IFERROR('Reference Lists'!$E$13,"")</f>
        <v/>
      </c>
      <c r="N14" s="22">
        <f>IF(M14="","",SUMIF('Voyage Costs'!$D$3:$D$102,M14,'Voyage Costs'!$V$3:$V$102))</f>
        <v/>
      </c>
    </row>
    <row r="15">
      <c r="D15" s="11">
        <f>IFERROR('Reference Lists'!$A$14,"")</f>
        <v/>
      </c>
      <c r="E15" s="18">
        <f>IF(D15="","",COUNTIF('Voyage Costs'!$G$3:$G$102,D15))</f>
        <v/>
      </c>
      <c r="F15" s="19">
        <f>IF(D15="","",SUMIF('Voyage Costs'!$G$3:$G$102,D15,'Voyage Costs'!$V$3:$V$102))</f>
        <v/>
      </c>
      <c r="G15" s="19">
        <f>IF(D15="","",IFERROR(F15/E15,0))</f>
        <v/>
      </c>
      <c r="H15" s="20">
        <f>IF(D15="","",IFERROR(F15/$B$6,0))</f>
        <v/>
      </c>
    </row>
    <row r="16">
      <c r="D16" s="14">
        <f>IFERROR('Reference Lists'!$A$15,"")</f>
        <v/>
      </c>
      <c r="E16" s="23">
        <f>IF(D16="","",COUNTIF('Voyage Costs'!$G$3:$G$102,D16))</f>
        <v/>
      </c>
      <c r="F16" s="22">
        <f>IF(D16="","",SUMIF('Voyage Costs'!$G$3:$G$102,D16,'Voyage Costs'!$V$3:$V$102))</f>
        <v/>
      </c>
      <c r="G16" s="22">
        <f>IF(D16="","",IFERROR(F16/E16,0))</f>
        <v/>
      </c>
      <c r="H16" s="24">
        <f>IF(D16="","",IFERROR(F16/$B$6,0))</f>
        <v/>
      </c>
    </row>
    <row r="17">
      <c r="D17" s="11">
        <f>IFERROR('Reference Lists'!$A$16,"")</f>
        <v/>
      </c>
      <c r="E17" s="18">
        <f>IF(D17="","",COUNTIF('Voyage Costs'!$G$3:$G$102,D17))</f>
        <v/>
      </c>
      <c r="F17" s="19">
        <f>IF(D17="","",SUMIF('Voyage Costs'!$G$3:$G$102,D17,'Voyage Costs'!$V$3:$V$102))</f>
        <v/>
      </c>
      <c r="G17" s="19">
        <f>IF(D17="","",IFERROR(F17/E17,0))</f>
        <v/>
      </c>
      <c r="H17" s="20">
        <f>IF(D17="","",IFERROR(F17/$B$6,0))</f>
        <v/>
      </c>
    </row>
  </sheetData>
  <mergeCells count="1">
    <mergeCell ref="A1:N1"/>
  </mergeCells>
  <pageMargins left="0.75" right="0.75" top="1" bottom="1" header="0.5" footer="0.5"/>
  <drawing xmlns:r="http://schemas.openxmlformats.org/officeDocument/2006/relationships" r:id="rId1"/>
  <tableParts count="3"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23" customWidth="1" min="3" max="3"/>
    <col width="24" customWidth="1" min="4" max="4"/>
    <col width="30" customWidth="1" min="5" max="5"/>
    <col width="24" customWidth="1" min="6" max="6"/>
    <col width="25" customWidth="1" min="7" max="7"/>
    <col width="20" customWidth="1" min="8" max="8"/>
  </cols>
  <sheetData>
    <row r="1" ht="28" customHeight="1">
      <c r="A1" s="1" t="inlineStr">
        <is>
          <t>Reference Lists — Editable Lookup Values</t>
        </is>
      </c>
    </row>
    <row r="2">
      <c r="A2" s="15" t="inlineStr">
        <is>
          <t>Update these lists to support tax-rate lookups and Voyage Costs dropdown selections.</t>
        </is>
      </c>
    </row>
    <row r="3">
      <c r="A3" s="2" t="inlineStr">
        <is>
          <t>Province</t>
        </is>
      </c>
      <c r="B3" s="2" t="inlineStr">
        <is>
          <t>HST/GST Rate</t>
        </is>
      </c>
      <c r="C3" s="2" t="inlineStr">
        <is>
          <t>Vessel Name</t>
        </is>
      </c>
      <c r="D3" s="2" t="inlineStr">
        <is>
          <t>Operator</t>
        </is>
      </c>
      <c r="E3" s="2" t="inlineStr">
        <is>
          <t>Route</t>
        </is>
      </c>
      <c r="F3" s="2" t="inlineStr">
        <is>
          <t>Departure Port</t>
        </is>
      </c>
      <c r="G3" s="2" t="inlineStr">
        <is>
          <t>Arrival Port</t>
        </is>
      </c>
      <c r="H3" s="2" t="inlineStr">
        <is>
          <t>Cost Category</t>
        </is>
      </c>
    </row>
    <row r="4">
      <c r="A4" s="3" t="inlineStr">
        <is>
          <t>NS</t>
        </is>
      </c>
      <c r="B4" s="26" t="n">
        <v>0.15</v>
      </c>
      <c r="C4" s="5" t="inlineStr">
        <is>
          <t>MV Atlantic Star</t>
        </is>
      </c>
      <c r="D4" s="5" t="inlineStr">
        <is>
          <t>Halifax Transit</t>
        </is>
      </c>
      <c r="E4" s="5" t="inlineStr">
        <is>
          <t>Halifax–Dartmouth</t>
        </is>
      </c>
      <c r="F4" s="5" t="inlineStr">
        <is>
          <t>Halifax Ferry Terminal</t>
        </is>
      </c>
      <c r="G4" s="5" t="inlineStr">
        <is>
          <t>Dartmouth Ferry Terminal</t>
        </is>
      </c>
      <c r="H4" s="5" t="inlineStr">
        <is>
          <t>Fuel Cost</t>
        </is>
      </c>
    </row>
    <row r="5">
      <c r="A5" s="3" t="inlineStr">
        <is>
          <t>NB</t>
        </is>
      </c>
      <c r="B5" s="26" t="n">
        <v>0.15</v>
      </c>
      <c r="C5" s="5" t="inlineStr">
        <is>
          <t>MV Fundy Explorer</t>
        </is>
      </c>
      <c r="D5" s="5" t="inlineStr">
        <is>
          <t>Bay Ferries</t>
        </is>
      </c>
      <c r="E5" s="5" t="inlineStr">
        <is>
          <t>Saint John–Digby</t>
        </is>
      </c>
      <c r="F5" s="5" t="inlineStr">
        <is>
          <t>Saint John</t>
        </is>
      </c>
      <c r="G5" s="5" t="inlineStr">
        <is>
          <t>Digby</t>
        </is>
      </c>
      <c r="H5" s="5" t="inlineStr">
        <is>
          <t>Labour Cost</t>
        </is>
      </c>
    </row>
    <row r="6">
      <c r="A6" s="3" t="inlineStr">
        <is>
          <t>NL</t>
        </is>
      </c>
      <c r="B6" s="26" t="n">
        <v>0.15</v>
      </c>
      <c r="C6" s="5" t="inlineStr">
        <is>
          <t>BC Coastal Spirit</t>
        </is>
      </c>
      <c r="D6" s="5" t="inlineStr">
        <is>
          <t>Marine Atlantic</t>
        </is>
      </c>
      <c r="E6" s="5" t="inlineStr">
        <is>
          <t>Argentia–North Sydney</t>
        </is>
      </c>
      <c r="F6" s="5" t="inlineStr">
        <is>
          <t>Argentia</t>
        </is>
      </c>
      <c r="G6" s="5" t="inlineStr">
        <is>
          <t>North Sydney</t>
        </is>
      </c>
      <c r="H6" s="5" t="inlineStr">
        <is>
          <t>Maintenance Cost</t>
        </is>
      </c>
    </row>
    <row r="7">
      <c r="A7" s="3" t="inlineStr">
        <is>
          <t>PE</t>
        </is>
      </c>
      <c r="B7" s="26" t="n">
        <v>0.15</v>
      </c>
      <c r="C7" s="5" t="inlineStr">
        <is>
          <t>MV Island Connector</t>
        </is>
      </c>
      <c r="D7" s="5" t="inlineStr">
        <is>
          <t>BC Ferries</t>
        </is>
      </c>
      <c r="E7" s="5" t="inlineStr">
        <is>
          <t>Vancouver–Victoria</t>
        </is>
      </c>
      <c r="F7" s="5" t="inlineStr">
        <is>
          <t>Vancouver</t>
        </is>
      </c>
      <c r="G7" s="5" t="inlineStr">
        <is>
          <t>Victoria</t>
        </is>
      </c>
      <c r="H7" s="5" t="inlineStr">
        <is>
          <t>Port Fees</t>
        </is>
      </c>
    </row>
    <row r="8">
      <c r="A8" s="3" t="inlineStr">
        <is>
          <t>ON</t>
        </is>
      </c>
      <c r="B8" s="26" t="n">
        <v>0.13</v>
      </c>
      <c r="C8" s="5" t="inlineStr">
        <is>
          <t>MV Coastal Link</t>
        </is>
      </c>
      <c r="D8" s="5" t="inlineStr">
        <is>
          <t>Northumberland Ferries</t>
        </is>
      </c>
      <c r="E8" s="5" t="inlineStr">
        <is>
          <t>Tsawwassen–Swartz Bay</t>
        </is>
      </c>
      <c r="F8" s="5" t="inlineStr">
        <is>
          <t>Tsawwassen</t>
        </is>
      </c>
      <c r="G8" s="5" t="inlineStr">
        <is>
          <t>Swartz Bay</t>
        </is>
      </c>
      <c r="H8" s="5" t="inlineStr">
        <is>
          <t>Catering Cost</t>
        </is>
      </c>
    </row>
    <row r="9">
      <c r="A9" s="3" t="inlineStr">
        <is>
          <t>BC</t>
        </is>
      </c>
      <c r="B9" s="26" t="n">
        <v>0.05</v>
      </c>
      <c r="C9" s="5" t="inlineStr">
        <is>
          <t>MV Confederation</t>
        </is>
      </c>
      <c r="D9" s="5" t="inlineStr">
        <is>
          <t>Seaspan Ferries</t>
        </is>
      </c>
      <c r="E9" s="5" t="inlineStr">
        <is>
          <t>Horseshoe Bay–Langdale</t>
        </is>
      </c>
      <c r="F9" s="5" t="inlineStr">
        <is>
          <t>Horseshoe Bay</t>
        </is>
      </c>
      <c r="G9" s="5" t="inlineStr">
        <is>
          <t>Langdale</t>
        </is>
      </c>
      <c r="H9" s="5" t="inlineStr">
        <is>
          <t>Other Cost</t>
        </is>
      </c>
    </row>
    <row r="10">
      <c r="A10" s="3" t="inlineStr">
        <is>
          <t>AB</t>
        </is>
      </c>
      <c r="B10" s="26" t="n">
        <v>0.05</v>
      </c>
      <c r="C10" s="5" t="inlineStr">
        <is>
          <t>MV Fundy Voyager</t>
        </is>
      </c>
      <c r="D10" s="5" t="inlineStr">
        <is>
          <t>CTMA</t>
        </is>
      </c>
      <c r="E10" s="5" t="inlineStr">
        <is>
          <t>Wood Islands–Caribou</t>
        </is>
      </c>
      <c r="F10" s="5" t="inlineStr">
        <is>
          <t>Wood Islands</t>
        </is>
      </c>
      <c r="G10" s="5" t="inlineStr">
        <is>
          <t>Caribou</t>
        </is>
      </c>
      <c r="H10" s="5" t="n"/>
    </row>
    <row r="11">
      <c r="A11" s="3" t="inlineStr">
        <is>
          <t>MB</t>
        </is>
      </c>
      <c r="B11" s="26" t="n">
        <v>0.05</v>
      </c>
      <c r="C11" s="5" t="inlineStr">
        <is>
          <t>MV Northern Passage</t>
        </is>
      </c>
      <c r="D11" s="5" t="inlineStr">
        <is>
          <t>Labrador Marine</t>
        </is>
      </c>
      <c r="E11" s="5" t="inlineStr">
        <is>
          <t>Yarmouth–Bar Harbor</t>
        </is>
      </c>
      <c r="F11" s="5" t="inlineStr">
        <is>
          <t>Yarmouth</t>
        </is>
      </c>
      <c r="G11" s="5" t="inlineStr">
        <is>
          <t>Bar Harbor</t>
        </is>
      </c>
      <c r="H11" s="5" t="n"/>
    </row>
    <row r="12">
      <c r="A12" s="3" t="inlineStr">
        <is>
          <t>SK</t>
        </is>
      </c>
      <c r="B12" s="26" t="n">
        <v>0.05</v>
      </c>
      <c r="C12" s="5" t="inlineStr">
        <is>
          <t>MV Salish Voyager</t>
        </is>
      </c>
      <c r="D12" s="5" t="inlineStr">
        <is>
          <t>Island Ferry Services</t>
        </is>
      </c>
      <c r="E12" s="5" t="inlineStr">
        <is>
          <t>Vancouver–Nanaimo</t>
        </is>
      </c>
      <c r="F12" s="5" t="inlineStr">
        <is>
          <t>Vancouver</t>
        </is>
      </c>
      <c r="G12" s="5" t="inlineStr">
        <is>
          <t>Nanaimo</t>
        </is>
      </c>
      <c r="H12" s="5" t="n"/>
    </row>
    <row r="13">
      <c r="A13" s="3" t="inlineStr">
        <is>
          <t>QC</t>
        </is>
      </c>
      <c r="B13" s="26" t="n">
        <v>0.14975</v>
      </c>
      <c r="C13" s="5" t="inlineStr">
        <is>
          <t>MV Pacific Guardian</t>
        </is>
      </c>
      <c r="D13" s="5" t="inlineStr">
        <is>
          <t>Coastal Link Ferries</t>
        </is>
      </c>
      <c r="E13" s="5" t="inlineStr">
        <is>
          <t>North Sydney–Port aux Basques</t>
        </is>
      </c>
      <c r="F13" s="5" t="inlineStr">
        <is>
          <t>North Sydney</t>
        </is>
      </c>
      <c r="G13" s="5" t="inlineStr">
        <is>
          <t>Port aux Basques</t>
        </is>
      </c>
      <c r="H13" s="5" t="n"/>
    </row>
    <row r="14">
      <c r="A14" s="3" t="inlineStr">
        <is>
          <t>YT</t>
        </is>
      </c>
      <c r="B14" s="26" t="n">
        <v>0.05</v>
      </c>
      <c r="C14" s="5" t="n"/>
      <c r="D14" s="5" t="n"/>
      <c r="E14" s="5" t="n"/>
      <c r="F14" s="5" t="n"/>
      <c r="G14" s="5" t="n"/>
      <c r="H14" s="5" t="n"/>
    </row>
    <row r="15">
      <c r="A15" s="3" t="inlineStr">
        <is>
          <t>NT</t>
        </is>
      </c>
      <c r="B15" s="26" t="n">
        <v>0.05</v>
      </c>
      <c r="C15" s="5" t="n"/>
      <c r="D15" s="5" t="n"/>
      <c r="E15" s="5" t="n"/>
      <c r="F15" s="5" t="n"/>
      <c r="G15" s="5" t="n"/>
      <c r="H15" s="5" t="n"/>
    </row>
    <row r="16">
      <c r="A16" s="3" t="inlineStr">
        <is>
          <t>NU</t>
        </is>
      </c>
      <c r="B16" s="26" t="n">
        <v>0.05</v>
      </c>
      <c r="C16" s="5" t="n"/>
      <c r="D16" s="5" t="n"/>
      <c r="E16" s="5" t="n"/>
      <c r="F16" s="5" t="n"/>
      <c r="G16" s="5" t="n"/>
      <c r="H16" s="5" t="n"/>
    </row>
    <row r="17">
      <c r="A17" s="3" t="n"/>
      <c r="B17" s="26" t="n"/>
      <c r="C17" s="5" t="n"/>
      <c r="D17" s="5" t="n"/>
      <c r="E17" s="5" t="n"/>
      <c r="F17" s="5" t="n"/>
      <c r="G17" s="5" t="n"/>
      <c r="H17" s="5" t="n"/>
    </row>
    <row r="18">
      <c r="A18" s="3" t="n"/>
      <c r="B18" s="26" t="n"/>
      <c r="C18" s="5" t="n"/>
      <c r="D18" s="5" t="n"/>
      <c r="E18" s="5" t="n"/>
      <c r="F18" s="5" t="n"/>
      <c r="G18" s="5" t="n"/>
      <c r="H18" s="5" t="n"/>
    </row>
    <row r="19">
      <c r="A19" s="3" t="n"/>
      <c r="B19" s="26" t="n"/>
      <c r="C19" s="5" t="n"/>
      <c r="D19" s="5" t="n"/>
      <c r="E19" s="5" t="n"/>
      <c r="F19" s="5" t="n"/>
      <c r="G19" s="5" t="n"/>
      <c r="H19" s="5" t="n"/>
    </row>
    <row r="20">
      <c r="A20" s="3" t="n"/>
      <c r="B20" s="26" t="n"/>
      <c r="C20" s="5" t="n"/>
      <c r="D20" s="5" t="n"/>
      <c r="E20" s="5" t="n"/>
      <c r="F20" s="5" t="n"/>
      <c r="G20" s="5" t="n"/>
      <c r="H20" s="5" t="n"/>
    </row>
    <row r="21">
      <c r="A21" s="3" t="n"/>
      <c r="B21" s="26" t="n"/>
      <c r="C21" s="5" t="n"/>
      <c r="D21" s="5" t="n"/>
      <c r="E21" s="5" t="n"/>
      <c r="F21" s="5" t="n"/>
      <c r="G21" s="5" t="n"/>
      <c r="H21" s="5" t="n"/>
    </row>
    <row r="22">
      <c r="A22" s="3" t="n"/>
      <c r="B22" s="26" t="n"/>
      <c r="C22" s="5" t="n"/>
      <c r="D22" s="5" t="n"/>
      <c r="E22" s="5" t="n"/>
      <c r="F22" s="5" t="n"/>
      <c r="G22" s="5" t="n"/>
      <c r="H22" s="5" t="n"/>
    </row>
    <row r="23">
      <c r="A23" s="3" t="n"/>
      <c r="B23" s="26" t="n"/>
      <c r="C23" s="5" t="n"/>
      <c r="D23" s="5" t="n"/>
      <c r="E23" s="5" t="n"/>
      <c r="F23" s="5" t="n"/>
      <c r="G23" s="5" t="n"/>
      <c r="H23" s="5" t="n"/>
    </row>
    <row r="24">
      <c r="A24" s="3" t="n"/>
      <c r="B24" s="26" t="n"/>
      <c r="C24" s="5" t="n"/>
      <c r="D24" s="5" t="n"/>
      <c r="E24" s="5" t="n"/>
      <c r="F24" s="5" t="n"/>
      <c r="G24" s="5" t="n"/>
      <c r="H24" s="5" t="n"/>
    </row>
    <row r="25">
      <c r="A25" s="3" t="n"/>
      <c r="B25" s="26" t="n"/>
      <c r="C25" s="5" t="n"/>
      <c r="D25" s="5" t="n"/>
      <c r="E25" s="5" t="n"/>
      <c r="F25" s="5" t="n"/>
      <c r="G25" s="5" t="n"/>
      <c r="H25" s="5" t="n"/>
    </row>
    <row r="26">
      <c r="A26" s="3" t="n"/>
      <c r="B26" s="26" t="n"/>
      <c r="C26" s="5" t="n"/>
      <c r="D26" s="5" t="n"/>
      <c r="E26" s="5" t="n"/>
      <c r="F26" s="5" t="n"/>
      <c r="G26" s="5" t="n"/>
      <c r="H26" s="5" t="n"/>
    </row>
    <row r="27">
      <c r="A27" s="3" t="n"/>
      <c r="B27" s="26" t="n"/>
      <c r="C27" s="5" t="n"/>
      <c r="D27" s="5" t="n"/>
      <c r="E27" s="5" t="n"/>
      <c r="F27" s="5" t="n"/>
      <c r="G27" s="5" t="n"/>
      <c r="H27" s="5" t="n"/>
    </row>
    <row r="28">
      <c r="A28" s="3" t="n"/>
      <c r="B28" s="26" t="n"/>
      <c r="C28" s="5" t="n"/>
      <c r="D28" s="5" t="n"/>
      <c r="E28" s="5" t="n"/>
      <c r="F28" s="5" t="n"/>
      <c r="G28" s="5" t="n"/>
      <c r="H28" s="5" t="n"/>
    </row>
    <row r="29">
      <c r="A29" s="3" t="n"/>
      <c r="B29" s="26" t="n"/>
      <c r="C29" s="5" t="n"/>
      <c r="D29" s="5" t="n"/>
      <c r="E29" s="5" t="n"/>
      <c r="F29" s="5" t="n"/>
      <c r="G29" s="5" t="n"/>
      <c r="H29" s="5" t="n"/>
    </row>
    <row r="30">
      <c r="A30" s="3" t="n"/>
      <c r="B30" s="26" t="n"/>
      <c r="C30" s="5" t="n"/>
      <c r="D30" s="5" t="n"/>
      <c r="E30" s="5" t="n"/>
      <c r="F30" s="5" t="n"/>
      <c r="G30" s="5" t="n"/>
      <c r="H30" s="5" t="n"/>
    </row>
    <row r="31">
      <c r="A31" s="3" t="n"/>
      <c r="B31" s="26" t="n"/>
      <c r="C31" s="5" t="n"/>
      <c r="D31" s="5" t="n"/>
      <c r="E31" s="5" t="n"/>
      <c r="F31" s="5" t="n"/>
      <c r="G31" s="5" t="n"/>
      <c r="H31" s="5" t="n"/>
    </row>
    <row r="32">
      <c r="A32" s="3" t="n"/>
      <c r="B32" s="26" t="n"/>
      <c r="C32" s="5" t="n"/>
      <c r="D32" s="5" t="n"/>
      <c r="E32" s="5" t="n"/>
      <c r="F32" s="5" t="n"/>
      <c r="G32" s="5" t="n"/>
      <c r="H32" s="5" t="n"/>
    </row>
    <row r="33">
      <c r="A33" s="3" t="n"/>
      <c r="B33" s="26" t="n"/>
      <c r="C33" s="5" t="n"/>
      <c r="D33" s="5" t="n"/>
      <c r="E33" s="5" t="n"/>
      <c r="F33" s="5" t="n"/>
      <c r="G33" s="5" t="n"/>
      <c r="H33" s="5" t="n"/>
    </row>
    <row r="34">
      <c r="A34" s="3" t="n"/>
      <c r="B34" s="26" t="n"/>
      <c r="C34" s="5" t="n"/>
      <c r="D34" s="5" t="n"/>
      <c r="E34" s="5" t="n"/>
      <c r="F34" s="5" t="n"/>
      <c r="G34" s="5" t="n"/>
      <c r="H34" s="5" t="n"/>
    </row>
    <row r="35">
      <c r="A35" s="3" t="n"/>
      <c r="B35" s="26" t="n"/>
      <c r="C35" s="5" t="n"/>
      <c r="D35" s="5" t="n"/>
      <c r="E35" s="5" t="n"/>
      <c r="F35" s="5" t="n"/>
      <c r="G35" s="5" t="n"/>
      <c r="H35" s="5" t="n"/>
    </row>
    <row r="36">
      <c r="A36" s="3" t="n"/>
      <c r="B36" s="26" t="n"/>
      <c r="C36" s="5" t="n"/>
      <c r="D36" s="5" t="n"/>
      <c r="E36" s="5" t="n"/>
      <c r="F36" s="5" t="n"/>
      <c r="G36" s="5" t="n"/>
      <c r="H36" s="5" t="n"/>
    </row>
    <row r="37">
      <c r="A37" s="3" t="n"/>
      <c r="B37" s="26" t="n"/>
      <c r="C37" s="5" t="n"/>
      <c r="D37" s="5" t="n"/>
      <c r="E37" s="5" t="n"/>
      <c r="F37" s="5" t="n"/>
      <c r="G37" s="5" t="n"/>
      <c r="H37" s="5" t="n"/>
    </row>
    <row r="38">
      <c r="A38" s="3" t="n"/>
      <c r="B38" s="26" t="n"/>
      <c r="C38" s="5" t="n"/>
      <c r="D38" s="5" t="n"/>
      <c r="E38" s="5" t="n"/>
      <c r="F38" s="5" t="n"/>
      <c r="G38" s="5" t="n"/>
      <c r="H38" s="5" t="n"/>
    </row>
    <row r="39">
      <c r="A39" s="3" t="n"/>
      <c r="B39" s="26" t="n"/>
      <c r="C39" s="5" t="n"/>
      <c r="D39" s="5" t="n"/>
      <c r="E39" s="5" t="n"/>
      <c r="F39" s="5" t="n"/>
      <c r="G39" s="5" t="n"/>
      <c r="H39" s="5" t="n"/>
    </row>
    <row r="40">
      <c r="A40" s="3" t="n"/>
      <c r="B40" s="26" t="n"/>
      <c r="C40" s="5" t="n"/>
      <c r="D40" s="5" t="n"/>
      <c r="E40" s="5" t="n"/>
      <c r="F40" s="5" t="n"/>
      <c r="G40" s="5" t="n"/>
      <c r="H40" s="5" t="n"/>
    </row>
    <row r="41">
      <c r="A41" s="3" t="n"/>
      <c r="B41" s="26" t="n"/>
      <c r="C41" s="5" t="n"/>
      <c r="D41" s="5" t="n"/>
      <c r="E41" s="5" t="n"/>
      <c r="F41" s="5" t="n"/>
      <c r="G41" s="5" t="n"/>
      <c r="H41" s="5" t="n"/>
    </row>
    <row r="42">
      <c r="A42" s="3" t="n"/>
      <c r="B42" s="26" t="n"/>
      <c r="C42" s="5" t="n"/>
      <c r="D42" s="5" t="n"/>
      <c r="E42" s="5" t="n"/>
      <c r="F42" s="5" t="n"/>
      <c r="G42" s="5" t="n"/>
      <c r="H42" s="5" t="n"/>
    </row>
    <row r="43">
      <c r="A43" s="3" t="n"/>
      <c r="B43" s="26" t="n"/>
      <c r="C43" s="5" t="n"/>
      <c r="D43" s="5" t="n"/>
      <c r="E43" s="5" t="n"/>
      <c r="F43" s="5" t="n"/>
      <c r="G43" s="5" t="n"/>
      <c r="H43" s="5" t="n"/>
    </row>
    <row r="44">
      <c r="A44" s="3" t="n"/>
      <c r="B44" s="26" t="n"/>
      <c r="C44" s="5" t="n"/>
      <c r="D44" s="5" t="n"/>
      <c r="E44" s="5" t="n"/>
      <c r="F44" s="5" t="n"/>
      <c r="G44" s="5" t="n"/>
      <c r="H44" s="5" t="n"/>
    </row>
    <row r="45">
      <c r="A45" s="3" t="n"/>
      <c r="B45" s="26" t="n"/>
      <c r="C45" s="5" t="n"/>
      <c r="D45" s="5" t="n"/>
      <c r="E45" s="5" t="n"/>
      <c r="F45" s="5" t="n"/>
      <c r="G45" s="5" t="n"/>
      <c r="H45" s="5" t="n"/>
    </row>
    <row r="46">
      <c r="A46" s="3" t="n"/>
      <c r="B46" s="26" t="n"/>
      <c r="C46" s="5" t="n"/>
      <c r="D46" s="5" t="n"/>
      <c r="E46" s="5" t="n"/>
      <c r="F46" s="5" t="n"/>
      <c r="G46" s="5" t="n"/>
      <c r="H46" s="5" t="n"/>
    </row>
    <row r="47">
      <c r="A47" s="3" t="n"/>
      <c r="B47" s="26" t="n"/>
      <c r="C47" s="5" t="n"/>
      <c r="D47" s="5" t="n"/>
      <c r="E47" s="5" t="n"/>
      <c r="F47" s="5" t="n"/>
      <c r="G47" s="5" t="n"/>
      <c r="H47" s="5" t="n"/>
    </row>
    <row r="48">
      <c r="A48" s="3" t="n"/>
      <c r="B48" s="26" t="n"/>
      <c r="C48" s="5" t="n"/>
      <c r="D48" s="5" t="n"/>
      <c r="E48" s="5" t="n"/>
      <c r="F48" s="5" t="n"/>
      <c r="G48" s="5" t="n"/>
      <c r="H48" s="5" t="n"/>
    </row>
    <row r="49">
      <c r="A49" s="3" t="n"/>
      <c r="B49" s="26" t="n"/>
      <c r="C49" s="5" t="n"/>
      <c r="D49" s="5" t="n"/>
      <c r="E49" s="5" t="n"/>
      <c r="F49" s="5" t="n"/>
      <c r="G49" s="5" t="n"/>
      <c r="H49" s="5" t="n"/>
    </row>
    <row r="50">
      <c r="A50" s="3" t="n"/>
      <c r="B50" s="26" t="n"/>
      <c r="C50" s="5" t="n"/>
      <c r="D50" s="5" t="n"/>
      <c r="E50" s="5" t="n"/>
      <c r="F50" s="5" t="n"/>
      <c r="G50" s="5" t="n"/>
      <c r="H50" s="5" t="n"/>
    </row>
    <row r="51">
      <c r="A51" s="3" t="n"/>
      <c r="B51" s="26" t="n"/>
      <c r="C51" s="5" t="n"/>
      <c r="D51" s="5" t="n"/>
      <c r="E51" s="5" t="n"/>
      <c r="F51" s="5" t="n"/>
      <c r="G51" s="5" t="n"/>
      <c r="H51" s="5" t="n"/>
    </row>
    <row r="52">
      <c r="A52" s="3" t="n"/>
      <c r="B52" s="26" t="n"/>
      <c r="C52" s="5" t="n"/>
      <c r="D52" s="5" t="n"/>
      <c r="E52" s="5" t="n"/>
      <c r="F52" s="5" t="n"/>
      <c r="G52" s="5" t="n"/>
      <c r="H52" s="5" t="n"/>
    </row>
    <row r="53">
      <c r="A53" s="3" t="n"/>
      <c r="B53" s="26" t="n"/>
      <c r="C53" s="5" t="n"/>
      <c r="D53" s="5" t="n"/>
      <c r="E53" s="5" t="n"/>
      <c r="F53" s="5" t="n"/>
      <c r="G53" s="5" t="n"/>
      <c r="H53" s="5" t="n"/>
    </row>
    <row r="54">
      <c r="A54" s="3" t="n"/>
      <c r="B54" s="26" t="n"/>
      <c r="C54" s="5" t="n"/>
      <c r="D54" s="5" t="n"/>
      <c r="E54" s="5" t="n"/>
      <c r="F54" s="5" t="n"/>
      <c r="G54" s="5" t="n"/>
      <c r="H54" s="5" t="n"/>
    </row>
    <row r="55">
      <c r="A55" s="3" t="n"/>
      <c r="B55" s="26" t="n"/>
      <c r="C55" s="5" t="n"/>
      <c r="D55" s="5" t="n"/>
      <c r="E55" s="5" t="n"/>
      <c r="F55" s="5" t="n"/>
      <c r="G55" s="5" t="n"/>
      <c r="H55" s="5" t="n"/>
    </row>
    <row r="56">
      <c r="A56" s="3" t="n"/>
      <c r="B56" s="26" t="n"/>
      <c r="C56" s="5" t="n"/>
      <c r="D56" s="5" t="n"/>
      <c r="E56" s="5" t="n"/>
      <c r="F56" s="5" t="n"/>
      <c r="G56" s="5" t="n"/>
      <c r="H56" s="5" t="n"/>
    </row>
    <row r="57">
      <c r="A57" s="3" t="n"/>
      <c r="B57" s="26" t="n"/>
      <c r="C57" s="5" t="n"/>
      <c r="D57" s="5" t="n"/>
      <c r="E57" s="5" t="n"/>
      <c r="F57" s="5" t="n"/>
      <c r="G57" s="5" t="n"/>
      <c r="H57" s="5" t="n"/>
    </row>
    <row r="58">
      <c r="A58" s="3" t="n"/>
      <c r="B58" s="26" t="n"/>
      <c r="C58" s="5" t="n"/>
      <c r="D58" s="5" t="n"/>
      <c r="E58" s="5" t="n"/>
      <c r="F58" s="5" t="n"/>
      <c r="G58" s="5" t="n"/>
      <c r="H58" s="5" t="n"/>
    </row>
    <row r="59">
      <c r="A59" s="3" t="n"/>
      <c r="B59" s="26" t="n"/>
      <c r="C59" s="5" t="n"/>
      <c r="D59" s="5" t="n"/>
      <c r="E59" s="5" t="n"/>
      <c r="F59" s="5" t="n"/>
      <c r="G59" s="5" t="n"/>
      <c r="H59" s="5" t="n"/>
    </row>
    <row r="60">
      <c r="A60" s="3" t="n"/>
      <c r="B60" s="26" t="n"/>
      <c r="C60" s="5" t="n"/>
      <c r="D60" s="5" t="n"/>
      <c r="E60" s="5" t="n"/>
      <c r="F60" s="5" t="n"/>
      <c r="G60" s="5" t="n"/>
      <c r="H60" s="5" t="n"/>
    </row>
    <row r="61">
      <c r="A61" s="3" t="n"/>
      <c r="B61" s="26" t="n"/>
      <c r="C61" s="5" t="n"/>
      <c r="D61" s="5" t="n"/>
      <c r="E61" s="5" t="n"/>
      <c r="F61" s="5" t="n"/>
      <c r="G61" s="5" t="n"/>
      <c r="H61" s="5" t="n"/>
    </row>
    <row r="62">
      <c r="A62" s="3" t="n"/>
      <c r="B62" s="26" t="n"/>
      <c r="C62" s="5" t="n"/>
      <c r="D62" s="5" t="n"/>
      <c r="E62" s="5" t="n"/>
      <c r="F62" s="5" t="n"/>
      <c r="G62" s="5" t="n"/>
      <c r="H62" s="5" t="n"/>
    </row>
    <row r="63">
      <c r="A63" s="3" t="n"/>
      <c r="B63" s="26" t="n"/>
      <c r="C63" s="5" t="n"/>
      <c r="D63" s="5" t="n"/>
      <c r="E63" s="5" t="n"/>
      <c r="F63" s="5" t="n"/>
      <c r="G63" s="5" t="n"/>
      <c r="H63" s="5" t="n"/>
    </row>
    <row r="64">
      <c r="A64" s="3" t="n"/>
      <c r="B64" s="26" t="n"/>
      <c r="C64" s="5" t="n"/>
      <c r="D64" s="5" t="n"/>
      <c r="E64" s="5" t="n"/>
      <c r="F64" s="5" t="n"/>
      <c r="G64" s="5" t="n"/>
      <c r="H64" s="5" t="n"/>
    </row>
    <row r="65">
      <c r="A65" s="3" t="n"/>
      <c r="B65" s="26" t="n"/>
      <c r="C65" s="5" t="n"/>
      <c r="D65" s="5" t="n"/>
      <c r="E65" s="5" t="n"/>
      <c r="F65" s="5" t="n"/>
      <c r="G65" s="5" t="n"/>
      <c r="H65" s="5" t="n"/>
    </row>
    <row r="66">
      <c r="A66" s="3" t="n"/>
      <c r="B66" s="26" t="n"/>
      <c r="C66" s="5" t="n"/>
      <c r="D66" s="5" t="n"/>
      <c r="E66" s="5" t="n"/>
      <c r="F66" s="5" t="n"/>
      <c r="G66" s="5" t="n"/>
      <c r="H66" s="5" t="n"/>
    </row>
    <row r="67">
      <c r="A67" s="3" t="n"/>
      <c r="B67" s="26" t="n"/>
      <c r="C67" s="5" t="n"/>
      <c r="D67" s="5" t="n"/>
      <c r="E67" s="5" t="n"/>
      <c r="F67" s="5" t="n"/>
      <c r="G67" s="5" t="n"/>
      <c r="H67" s="5" t="n"/>
    </row>
    <row r="68">
      <c r="A68" s="3" t="n"/>
      <c r="B68" s="26" t="n"/>
      <c r="C68" s="5" t="n"/>
      <c r="D68" s="5" t="n"/>
      <c r="E68" s="5" t="n"/>
      <c r="F68" s="5" t="n"/>
      <c r="G68" s="5" t="n"/>
      <c r="H68" s="5" t="n"/>
    </row>
    <row r="69">
      <c r="A69" s="3" t="n"/>
      <c r="B69" s="26" t="n"/>
      <c r="C69" s="5" t="n"/>
      <c r="D69" s="5" t="n"/>
      <c r="E69" s="5" t="n"/>
      <c r="F69" s="5" t="n"/>
      <c r="G69" s="5" t="n"/>
      <c r="H69" s="5" t="n"/>
    </row>
    <row r="70">
      <c r="A70" s="3" t="n"/>
      <c r="B70" s="26" t="n"/>
      <c r="C70" s="5" t="n"/>
      <c r="D70" s="5" t="n"/>
      <c r="E70" s="5" t="n"/>
      <c r="F70" s="5" t="n"/>
      <c r="G70" s="5" t="n"/>
      <c r="H70" s="5" t="n"/>
    </row>
    <row r="71">
      <c r="A71" s="3" t="n"/>
      <c r="B71" s="26" t="n"/>
      <c r="C71" s="5" t="n"/>
      <c r="D71" s="5" t="n"/>
      <c r="E71" s="5" t="n"/>
      <c r="F71" s="5" t="n"/>
      <c r="G71" s="5" t="n"/>
      <c r="H71" s="5" t="n"/>
    </row>
    <row r="72">
      <c r="A72" s="3" t="n"/>
      <c r="B72" s="26" t="n"/>
      <c r="C72" s="5" t="n"/>
      <c r="D72" s="5" t="n"/>
      <c r="E72" s="5" t="n"/>
      <c r="F72" s="5" t="n"/>
      <c r="G72" s="5" t="n"/>
      <c r="H72" s="5" t="n"/>
    </row>
    <row r="73">
      <c r="A73" s="3" t="n"/>
      <c r="B73" s="26" t="n"/>
      <c r="C73" s="5" t="n"/>
      <c r="D73" s="5" t="n"/>
      <c r="E73" s="5" t="n"/>
      <c r="F73" s="5" t="n"/>
      <c r="G73" s="5" t="n"/>
      <c r="H73" s="5" t="n"/>
    </row>
    <row r="74">
      <c r="A74" s="3" t="n"/>
      <c r="B74" s="26" t="n"/>
      <c r="C74" s="5" t="n"/>
      <c r="D74" s="5" t="n"/>
      <c r="E74" s="5" t="n"/>
      <c r="F74" s="5" t="n"/>
      <c r="G74" s="5" t="n"/>
      <c r="H74" s="5" t="n"/>
    </row>
    <row r="75">
      <c r="A75" s="3" t="n"/>
      <c r="B75" s="26" t="n"/>
      <c r="C75" s="5" t="n"/>
      <c r="D75" s="5" t="n"/>
      <c r="E75" s="5" t="n"/>
      <c r="F75" s="5" t="n"/>
      <c r="G75" s="5" t="n"/>
      <c r="H75" s="5" t="n"/>
    </row>
    <row r="76">
      <c r="A76" s="3" t="n"/>
      <c r="B76" s="26" t="n"/>
      <c r="C76" s="5" t="n"/>
      <c r="D76" s="5" t="n"/>
      <c r="E76" s="5" t="n"/>
      <c r="F76" s="5" t="n"/>
      <c r="G76" s="5" t="n"/>
      <c r="H76" s="5" t="n"/>
    </row>
    <row r="77">
      <c r="A77" s="3" t="n"/>
      <c r="B77" s="26" t="n"/>
      <c r="C77" s="5" t="n"/>
      <c r="D77" s="5" t="n"/>
      <c r="E77" s="5" t="n"/>
      <c r="F77" s="5" t="n"/>
      <c r="G77" s="5" t="n"/>
      <c r="H77" s="5" t="n"/>
    </row>
    <row r="78">
      <c r="A78" s="3" t="n"/>
      <c r="B78" s="26" t="n"/>
      <c r="C78" s="5" t="n"/>
      <c r="D78" s="5" t="n"/>
      <c r="E78" s="5" t="n"/>
      <c r="F78" s="5" t="n"/>
      <c r="G78" s="5" t="n"/>
      <c r="H78" s="5" t="n"/>
    </row>
    <row r="79">
      <c r="A79" s="3" t="n"/>
      <c r="B79" s="26" t="n"/>
      <c r="C79" s="5" t="n"/>
      <c r="D79" s="5" t="n"/>
      <c r="E79" s="5" t="n"/>
      <c r="F79" s="5" t="n"/>
      <c r="G79" s="5" t="n"/>
      <c r="H79" s="5" t="n"/>
    </row>
    <row r="80">
      <c r="A80" s="3" t="n"/>
      <c r="B80" s="26" t="n"/>
      <c r="C80" s="5" t="n"/>
      <c r="D80" s="5" t="n"/>
      <c r="E80" s="5" t="n"/>
      <c r="F80" s="5" t="n"/>
      <c r="G80" s="5" t="n"/>
      <c r="H80" s="5" t="n"/>
    </row>
    <row r="81">
      <c r="A81" s="3" t="n"/>
      <c r="B81" s="26" t="n"/>
      <c r="C81" s="5" t="n"/>
      <c r="D81" s="5" t="n"/>
      <c r="E81" s="5" t="n"/>
      <c r="F81" s="5" t="n"/>
      <c r="G81" s="5" t="n"/>
      <c r="H81" s="5" t="n"/>
    </row>
    <row r="82">
      <c r="A82" s="3" t="n"/>
      <c r="B82" s="26" t="n"/>
      <c r="C82" s="5" t="n"/>
      <c r="D82" s="5" t="n"/>
      <c r="E82" s="5" t="n"/>
      <c r="F82" s="5" t="n"/>
      <c r="G82" s="5" t="n"/>
      <c r="H82" s="5" t="n"/>
    </row>
    <row r="83">
      <c r="A83" s="3" t="n"/>
      <c r="B83" s="26" t="n"/>
      <c r="C83" s="5" t="n"/>
      <c r="D83" s="5" t="n"/>
      <c r="E83" s="5" t="n"/>
      <c r="F83" s="5" t="n"/>
      <c r="G83" s="5" t="n"/>
      <c r="H83" s="5" t="n"/>
    </row>
    <row r="84">
      <c r="A84" s="3" t="n"/>
      <c r="B84" s="26" t="n"/>
      <c r="C84" s="5" t="n"/>
      <c r="D84" s="5" t="n"/>
      <c r="E84" s="5" t="n"/>
      <c r="F84" s="5" t="n"/>
      <c r="G84" s="5" t="n"/>
      <c r="H84" s="5" t="n"/>
    </row>
    <row r="85">
      <c r="A85" s="3" t="n"/>
      <c r="B85" s="26" t="n"/>
      <c r="C85" s="5" t="n"/>
      <c r="D85" s="5" t="n"/>
      <c r="E85" s="5" t="n"/>
      <c r="F85" s="5" t="n"/>
      <c r="G85" s="5" t="n"/>
      <c r="H85" s="5" t="n"/>
    </row>
    <row r="86">
      <c r="A86" s="3" t="n"/>
      <c r="B86" s="26" t="n"/>
      <c r="C86" s="5" t="n"/>
      <c r="D86" s="5" t="n"/>
      <c r="E86" s="5" t="n"/>
      <c r="F86" s="5" t="n"/>
      <c r="G86" s="5" t="n"/>
      <c r="H86" s="5" t="n"/>
    </row>
    <row r="87">
      <c r="A87" s="3" t="n"/>
      <c r="B87" s="26" t="n"/>
      <c r="C87" s="5" t="n"/>
      <c r="D87" s="5" t="n"/>
      <c r="E87" s="5" t="n"/>
      <c r="F87" s="5" t="n"/>
      <c r="G87" s="5" t="n"/>
      <c r="H87" s="5" t="n"/>
    </row>
    <row r="88">
      <c r="A88" s="3" t="n"/>
      <c r="B88" s="26" t="n"/>
      <c r="C88" s="5" t="n"/>
      <c r="D88" s="5" t="n"/>
      <c r="E88" s="5" t="n"/>
      <c r="F88" s="5" t="n"/>
      <c r="G88" s="5" t="n"/>
      <c r="H88" s="5" t="n"/>
    </row>
    <row r="89">
      <c r="A89" s="3" t="n"/>
      <c r="B89" s="26" t="n"/>
      <c r="C89" s="5" t="n"/>
      <c r="D89" s="5" t="n"/>
      <c r="E89" s="5" t="n"/>
      <c r="F89" s="5" t="n"/>
      <c r="G89" s="5" t="n"/>
      <c r="H89" s="5" t="n"/>
    </row>
    <row r="90">
      <c r="A90" s="3" t="n"/>
      <c r="B90" s="26" t="n"/>
      <c r="C90" s="5" t="n"/>
      <c r="D90" s="5" t="n"/>
      <c r="E90" s="5" t="n"/>
      <c r="F90" s="5" t="n"/>
      <c r="G90" s="5" t="n"/>
      <c r="H90" s="5" t="n"/>
    </row>
    <row r="91">
      <c r="A91" s="3" t="n"/>
      <c r="B91" s="26" t="n"/>
      <c r="C91" s="5" t="n"/>
      <c r="D91" s="5" t="n"/>
      <c r="E91" s="5" t="n"/>
      <c r="F91" s="5" t="n"/>
      <c r="G91" s="5" t="n"/>
      <c r="H91" s="5" t="n"/>
    </row>
    <row r="92">
      <c r="A92" s="3" t="n"/>
      <c r="B92" s="26" t="n"/>
      <c r="C92" s="5" t="n"/>
      <c r="D92" s="5" t="n"/>
      <c r="E92" s="5" t="n"/>
      <c r="F92" s="5" t="n"/>
      <c r="G92" s="5" t="n"/>
      <c r="H92" s="5" t="n"/>
    </row>
    <row r="93">
      <c r="A93" s="3" t="n"/>
      <c r="B93" s="26" t="n"/>
      <c r="C93" s="5" t="n"/>
      <c r="D93" s="5" t="n"/>
      <c r="E93" s="5" t="n"/>
      <c r="F93" s="5" t="n"/>
      <c r="G93" s="5" t="n"/>
      <c r="H93" s="5" t="n"/>
    </row>
    <row r="94">
      <c r="A94" s="3" t="n"/>
      <c r="B94" s="26" t="n"/>
      <c r="C94" s="5" t="n"/>
      <c r="D94" s="5" t="n"/>
      <c r="E94" s="5" t="n"/>
      <c r="F94" s="5" t="n"/>
      <c r="G94" s="5" t="n"/>
      <c r="H94" s="5" t="n"/>
    </row>
    <row r="95">
      <c r="A95" s="3" t="n"/>
      <c r="B95" s="26" t="n"/>
      <c r="C95" s="5" t="n"/>
      <c r="D95" s="5" t="n"/>
      <c r="E95" s="5" t="n"/>
      <c r="F95" s="5" t="n"/>
      <c r="G95" s="5" t="n"/>
      <c r="H95" s="5" t="n"/>
    </row>
    <row r="96">
      <c r="A96" s="3" t="n"/>
      <c r="B96" s="26" t="n"/>
      <c r="C96" s="5" t="n"/>
      <c r="D96" s="5" t="n"/>
      <c r="E96" s="5" t="n"/>
      <c r="F96" s="5" t="n"/>
      <c r="G96" s="5" t="n"/>
      <c r="H96" s="5" t="n"/>
    </row>
    <row r="97">
      <c r="A97" s="3" t="n"/>
      <c r="B97" s="26" t="n"/>
      <c r="C97" s="5" t="n"/>
      <c r="D97" s="5" t="n"/>
      <c r="E97" s="5" t="n"/>
      <c r="F97" s="5" t="n"/>
      <c r="G97" s="5" t="n"/>
      <c r="H97" s="5" t="n"/>
    </row>
    <row r="98">
      <c r="A98" s="3" t="n"/>
      <c r="B98" s="26" t="n"/>
      <c r="C98" s="5" t="n"/>
      <c r="D98" s="5" t="n"/>
      <c r="E98" s="5" t="n"/>
      <c r="F98" s="5" t="n"/>
      <c r="G98" s="5" t="n"/>
      <c r="H98" s="5" t="n"/>
    </row>
    <row r="99">
      <c r="A99" s="3" t="n"/>
      <c r="B99" s="26" t="n"/>
      <c r="C99" s="5" t="n"/>
      <c r="D99" s="5" t="n"/>
      <c r="E99" s="5" t="n"/>
      <c r="F99" s="5" t="n"/>
      <c r="G99" s="5" t="n"/>
      <c r="H99" s="5" t="n"/>
    </row>
    <row r="100">
      <c r="A100" s="3" t="n"/>
      <c r="B100" s="26" t="n"/>
      <c r="C100" s="5" t="n"/>
      <c r="D100" s="5" t="n"/>
      <c r="E100" s="5" t="n"/>
      <c r="F100" s="5" t="n"/>
      <c r="G100" s="5" t="n"/>
      <c r="H100" s="5" t="n"/>
    </row>
    <row r="101">
      <c r="A101" s="3" t="n"/>
      <c r="B101" s="26" t="n"/>
      <c r="C101" s="5" t="n"/>
      <c r="D101" s="5" t="n"/>
      <c r="E101" s="5" t="n"/>
      <c r="F101" s="5" t="n"/>
      <c r="G101" s="5" t="n"/>
      <c r="H101" s="5" t="n"/>
    </row>
    <row r="102">
      <c r="A102" s="3" t="n"/>
      <c r="B102" s="26" t="n"/>
      <c r="C102" s="5" t="n"/>
      <c r="D102" s="5" t="n"/>
      <c r="E102" s="5" t="n"/>
      <c r="F102" s="5" t="n"/>
      <c r="G102" s="5" t="n"/>
      <c r="H102" s="5" t="n"/>
    </row>
    <row r="103">
      <c r="A103" s="3" t="n"/>
      <c r="B103" s="26" t="n"/>
      <c r="C103" s="5" t="n"/>
      <c r="D103" s="5" t="n"/>
      <c r="E103" s="5" t="n"/>
      <c r="F103" s="5" t="n"/>
      <c r="G103" s="5" t="n"/>
      <c r="H103" s="5" t="n"/>
    </row>
  </sheetData>
  <autoFilter ref="A3:H103"/>
  <mergeCells count="1">
    <mergeCell ref="A1:H1"/>
  </mergeCells>
  <dataValidations count="1">
    <dataValidation sqref="B4:B103" showErrorMessage="1" showInputMessage="1" allowBlank="1" type="decimal" operator="between">
      <formula1>0</formula1>
      <formula2>1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10" customWidth="1" min="2" max="2"/>
  </cols>
  <sheetData>
    <row r="1" ht="28" customHeight="1">
      <c r="A1" s="1" t="inlineStr">
        <is>
          <t>Workbook Guide — Maritime Ferry Cost Tracker</t>
        </is>
      </c>
    </row>
    <row r="2"/>
    <row r="3">
      <c r="A3" s="2" t="inlineStr">
        <is>
          <t>Section</t>
        </is>
      </c>
      <c r="B3" s="2" t="inlineStr">
        <is>
          <t>Guidance</t>
        </is>
      </c>
    </row>
    <row r="4" ht="44" customHeight="1">
      <c r="A4" s="27" t="inlineStr">
        <is>
          <t>Voyage Costs</t>
        </is>
      </c>
      <c r="B4" s="28" t="inlineStr">
        <is>
          <t>Enter one sailing per row. Pale-yellow cells are editable inputs. Blue-white cells calculate subtotal, tax, total cost, unit costs, variance, and budget status automatically.</t>
        </is>
      </c>
    </row>
    <row r="5" ht="44" customHeight="1">
      <c r="A5" s="29" t="inlineStr">
        <is>
          <t>Tax Rate</t>
        </is>
      </c>
      <c r="B5" s="30" t="inlineStr">
        <is>
          <t>Tax Rate is retrieved by province from Reference Lists using VLOOKUP. Review and update the editable tax-rate table when required for your operating context.</t>
        </is>
      </c>
    </row>
    <row r="6" ht="44" customHeight="1">
      <c r="A6" s="27" t="inlineStr">
        <is>
          <t>Budget Control</t>
        </is>
      </c>
      <c r="B6" s="28" t="inlineStr">
        <is>
          <t>A positive variance means actual total cost is above budget. Over Budget voyages are highlighted in red, while Within Budget voyages are highlighted in green.</t>
        </is>
      </c>
    </row>
    <row r="7" ht="44" customHeight="1">
      <c r="A7" s="29" t="inlineStr">
        <is>
          <t>Dashboard</t>
        </is>
      </c>
      <c r="B7" s="30" t="inlineStr">
        <is>
          <t>Review KPIs, province performance, route costs, operating cost composition, and total cost trends. Dashboard formulas use all prepared voyage rows.</t>
        </is>
      </c>
    </row>
    <row r="8" ht="44" customHeight="1">
      <c r="A8" s="27" t="inlineStr">
        <is>
          <t>Reference Lists</t>
        </is>
      </c>
      <c r="B8" s="28" t="inlineStr">
        <is>
          <t>Maintain provinces, vessel names, operators, routes, ports, and cost categories here. These values feed dropdown lists on the Voyage Costs sheet.</t>
        </is>
      </c>
    </row>
    <row r="9" ht="44" customHeight="1">
      <c r="A9" s="29" t="inlineStr">
        <is>
          <t>Prepared Rows</t>
        </is>
      </c>
      <c r="B9" s="30" t="inlineStr">
        <is>
          <t>The Voyage Costs sheet includes 100 prepared data rows. Leave unused rows blank; formulas remain blank until a Voyage ID is entered.</t>
        </is>
      </c>
    </row>
    <row r="10" ht="44" customHeight="1">
      <c r="A10" s="27" t="inlineStr">
        <is>
          <t>Currency and Dates</t>
        </is>
      </c>
      <c r="B10" s="28" t="inlineStr">
        <is>
          <t>All operating costs are shown in Canadian dollars. Enter voyage dates using YYYY-MM-DD.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2026-09-08T19:40:53Z</dcterms:created>
  <dcterms:modified xmlns:dcterms="http://purl.org/dc/terms/" xmlns:xsi="http://www.w3.org/2001/XMLSchema-instance" xsi:type="dcterms:W3CDTF">2026-09-08T19:40:53Z</dcterms:modified>
</cp:coreProperties>
</file>