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yer Dues" sheetId="1" state="visible" r:id="rId1"/>
    <sheet xmlns:r="http://schemas.openxmlformats.org/officeDocument/2006/relationships" name="Expenses"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3">
    <numFmt numFmtId="164" formatCode="YYYY-MM-DD"/>
    <numFmt numFmtId="165" formatCode="$#,##0.00"/>
    <numFmt numFmtId="166" formatCode="0.0%"/>
  </numFmts>
  <fonts count="6">
    <font>
      <name val="Calibri"/>
      <family val="2"/>
      <color theme="1"/>
      <sz val="11"/>
      <scheme val="minor"/>
    </font>
    <font>
      <name val="Calibri"/>
      <b val="1"/>
      <color rgb="000F766E"/>
      <sz val="16"/>
    </font>
    <font>
      <name val="Calibri"/>
      <i val="1"/>
      <color rgb="006B7280"/>
      <sz val="10"/>
    </font>
    <font>
      <name val="Calibri"/>
      <b val="1"/>
      <sz val="10"/>
    </font>
    <font>
      <name val="Calibri"/>
      <sz val="10"/>
    </font>
    <font>
      <name val="Calibri"/>
      <b val="1"/>
      <color rgb="00FFFFFF"/>
      <sz val="11"/>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164" fontId="4" fillId="0" borderId="0" pivotButton="0" quotePrefix="0" xfId="0"/>
    <xf numFmtId="0" fontId="5" fillId="2" borderId="1" applyAlignment="1" pivotButton="0" quotePrefix="0" xfId="0">
      <alignment horizontal="center" vertical="center"/>
    </xf>
    <xf numFmtId="0" fontId="4" fillId="4" borderId="1" applyAlignment="1" pivotButton="0" quotePrefix="0" xfId="0">
      <alignment horizontal="left" vertical="center"/>
    </xf>
    <xf numFmtId="0" fontId="4" fillId="4" borderId="1" applyAlignment="1" pivotButton="0" quotePrefix="0" xfId="0">
      <alignment horizontal="center" vertical="center"/>
    </xf>
    <xf numFmtId="165" fontId="4" fillId="3" borderId="1" applyAlignment="1" pivotButton="0" quotePrefix="0" xfId="0">
      <alignment horizontal="center" vertical="center"/>
    </xf>
    <xf numFmtId="165" fontId="4" fillId="4" borderId="1" applyAlignment="1" pivotButton="0" quotePrefix="0" xfId="0">
      <alignment horizontal="center" vertical="center"/>
    </xf>
    <xf numFmtId="164" fontId="4" fillId="4" borderId="1" applyAlignment="1" pivotButton="0" quotePrefix="0" xfId="0">
      <alignment horizontal="center" vertical="center"/>
    </xf>
    <xf numFmtId="0" fontId="4" fillId="5" borderId="1" applyAlignment="1" pivotButton="0" quotePrefix="0" xfId="0">
      <alignment horizontal="left" vertical="center"/>
    </xf>
    <xf numFmtId="0" fontId="4" fillId="5" borderId="1" applyAlignment="1" pivotButton="0" quotePrefix="0" xfId="0">
      <alignment horizontal="center" vertical="center"/>
    </xf>
    <xf numFmtId="165" fontId="4" fillId="5" borderId="1" applyAlignment="1" pivotButton="0" quotePrefix="0" xfId="0">
      <alignment horizontal="center" vertical="center"/>
    </xf>
    <xf numFmtId="164" fontId="4" fillId="5" borderId="1" applyAlignment="1" pivotButton="0" quotePrefix="0" xfId="0">
      <alignment horizontal="center" vertical="center"/>
    </xf>
    <xf numFmtId="0" fontId="5" fillId="6" borderId="1" pivotButton="0" quotePrefix="0" xfId="0"/>
    <xf numFmtId="0" fontId="0" fillId="6" borderId="1" pivotButton="0" quotePrefix="0" xfId="0"/>
    <xf numFmtId="165" fontId="5" fillId="6" borderId="1" pivotButton="0" quotePrefix="0" xfId="0"/>
    <xf numFmtId="165" fontId="4" fillId="3" borderId="1" applyAlignment="1" pivotButton="0" quotePrefix="0" xfId="0">
      <alignment horizontal="left" vertical="center"/>
    </xf>
    <xf numFmtId="166" fontId="4" fillId="3" borderId="1" applyAlignment="1" pivotButton="0" quotePrefix="0" xfId="0">
      <alignment horizontal="center" vertical="center"/>
    </xf>
    <xf numFmtId="165" fontId="4" fillId="4" borderId="1" applyAlignment="1" pivotButton="0" quotePrefix="0" xfId="0">
      <alignment horizontal="left" vertical="center"/>
    </xf>
    <xf numFmtId="165" fontId="4" fillId="5" borderId="1" applyAlignment="1" pivotButton="0" quotePrefix="0" xfId="0">
      <alignment horizontal="left" vertical="center"/>
    </xf>
    <xf numFmtId="0" fontId="5" fillId="6" borderId="0" applyAlignment="1" pivotButton="0" quotePrefix="0" xfId="0">
      <alignment horizontal="center" vertical="center"/>
    </xf>
    <xf numFmtId="0" fontId="3" fillId="4" borderId="1" pivotButton="0" quotePrefix="0" xfId="0"/>
    <xf numFmtId="165" fontId="4" fillId="4" borderId="1" pivotButton="0" quotePrefix="0" xfId="0"/>
    <xf numFmtId="0" fontId="3" fillId="5" borderId="1" pivotButton="0" quotePrefix="0" xfId="0"/>
    <xf numFmtId="165" fontId="4" fillId="5" borderId="1" pivotButton="0" quotePrefix="0" xfId="0"/>
    <xf numFmtId="166" fontId="4" fillId="5" borderId="1" pivotButton="0" quotePrefix="0" xfId="0"/>
    <xf numFmtId="165" fontId="3" fillId="5" borderId="1" pivotButton="0" quotePrefix="0" xfId="0"/>
    <xf numFmtId="0" fontId="4" fillId="4" borderId="1" pivotButton="0" quotePrefix="0" xfId="0"/>
    <xf numFmtId="0" fontId="4" fillId="5" borderId="1" pivotButton="0" quotePrefix="0" xfId="0"/>
    <xf numFmtId="0" fontId="3" fillId="4" borderId="1" applyAlignment="1" pivotButton="0" quotePrefix="0" xfId="0">
      <alignment horizontal="left" vertical="top"/>
    </xf>
    <xf numFmtId="0" fontId="4" fillId="4" borderId="1" applyAlignment="1" pivotButton="0" quotePrefix="0" xfId="0">
      <alignment horizontal="left" vertical="center" wrapText="1"/>
    </xf>
    <xf numFmtId="0" fontId="3" fillId="5" borderId="1" applyAlignment="1" pivotButton="0" quotePrefix="0" xfId="0">
      <alignment horizontal="left" vertical="top"/>
    </xf>
    <xf numFmtId="0" fontId="4" fillId="5" borderId="1" applyAlignment="1" pivotButton="0" quotePrefix="0" xfId="0">
      <alignment horizontal="left" vertical="center" wrapText="1"/>
    </xf>
  </cellXfs>
  <cellStyles count="1">
    <cellStyle name="Normal" xfId="0" builtinId="0" hidden="0"/>
  </cellStyles>
  <dxfs count="5">
    <dxf>
      <font>
        <b val="1"/>
        <color rgb="00DC2626"/>
      </font>
      <fill>
        <patternFill patternType="solid">
          <fgColor rgb="00FEE2E2"/>
        </patternFill>
      </fill>
    </dxf>
    <dxf>
      <font>
        <b val="1"/>
        <color rgb="0022C55E"/>
      </font>
      <fill>
        <patternFill patternType="solid">
          <fgColor rgb="00DCFCE7"/>
        </patternFill>
      </fill>
    </dxf>
    <dxf>
      <font>
        <b val="1"/>
        <color rgb="0092400E"/>
      </font>
      <fill>
        <patternFill patternType="solid">
          <fgColor rgb="00FEF3C7"/>
        </patternFill>
      </fill>
    </dxf>
    <dxf>
      <font>
        <name val="Calibri"/>
        <b val="1"/>
        <color rgb="00DC2626"/>
        <sz val="10"/>
      </font>
    </dxf>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Player Fees: Paid vs. Outstanding</a:t>
            </a:r>
          </a:p>
        </rich>
      </tx>
    </title>
    <plotArea>
      <barChart>
        <barDir val="col"/>
        <grouping val="clustered"/>
        <ser>
          <idx val="0"/>
          <order val="0"/>
          <tx>
            <strRef>
              <f>'Player Dues'!I3</f>
            </strRef>
          </tx>
          <spPr>
            <a:solidFill xmlns:a="http://schemas.openxmlformats.org/drawingml/2006/main">
              <a:srgbClr val="22C55E"/>
            </a:solidFill>
            <a:ln xmlns:a="http://schemas.openxmlformats.org/drawingml/2006/main">
              <a:prstDash val="solid"/>
            </a:ln>
          </spPr>
          <cat>
            <numRef>
              <f>'Player Dues'!$A$4:$A$13</f>
            </numRef>
          </cat>
          <val>
            <numRef>
              <f>'Player Dues'!$I$4:$I$13</f>
            </numRef>
          </val>
        </ser>
        <ser>
          <idx val="1"/>
          <order val="1"/>
          <tx>
            <strRef>
              <f>'Player Dues'!J3</f>
            </strRef>
          </tx>
          <spPr>
            <a:solidFill xmlns:a="http://schemas.openxmlformats.org/drawingml/2006/main">
              <a:srgbClr val="DC2626"/>
            </a:solidFill>
            <a:ln xmlns:a="http://schemas.openxmlformats.org/drawingml/2006/main">
              <a:prstDash val="solid"/>
            </a:ln>
          </spPr>
          <cat>
            <numRef>
              <f>'Player Dues'!$A$4:$A$13</f>
            </numRef>
          </cat>
          <val>
            <numRef>
              <f>'Player Dues'!$J$4:$J$13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Player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(CAD)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Expenses by Category</a:t>
            </a:r>
          </a:p>
        </rich>
      </tx>
    </title>
    <plotArea>
      <pieChart>
        <varyColors val="1"/>
        <ser>
          <idx val="0"/>
          <order val="0"/>
          <tx>
            <strRef>
              <f>'Dashboard'!B12</f>
            </strRef>
          </tx>
          <spPr>
            <a:ln xmlns:a="http://schemas.openxmlformats.org/drawingml/2006/main">
              <a:prstDash val="solid"/>
            </a:ln>
          </spPr>
          <cat>
            <numRef>
              <f>'Dashboard'!$A$13:$A$22</f>
            </numRef>
          </cat>
          <val>
            <numRef>
              <f>'Dashboard'!$B$13:$B$22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17</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17</row>
      <rowOff>0</rowOff>
    </from>
    <ext cx="576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14"/>
  <sheetViews>
    <sheetView workbookViewId="0">
      <pane ySplit="3" topLeftCell="A4" activePane="bottomLeft" state="frozen"/>
      <selection pane="bottomLeft" activeCell="A1" sqref="A1"/>
    </sheetView>
  </sheetViews>
  <sheetFormatPr baseColWidth="8" defaultRowHeight="15"/>
  <cols>
    <col width="18" customWidth="1" min="1" max="1"/>
    <col width="18" customWidth="1" min="2" max="2"/>
    <col width="14" customWidth="1" min="3" max="3"/>
    <col width="10" customWidth="1" min="4" max="4"/>
    <col width="14" customWidth="1" min="5" max="5"/>
    <col width="13" customWidth="1" min="6" max="6"/>
    <col width="13" customWidth="1" min="7" max="7"/>
    <col width="14" customWidth="1" min="8" max="8"/>
    <col width="12" customWidth="1" min="9" max="9"/>
    <col width="13" customWidth="1" min="10" max="10"/>
    <col width="15" customWidth="1" min="11" max="11"/>
    <col width="12" customWidth="1" min="12" max="12"/>
  </cols>
  <sheetData>
    <row r="1">
      <c r="A1" s="1" t="inlineStr">
        <is>
          <t>Minor Hockey Team Treasurer - Player Dues Tracker</t>
        </is>
      </c>
    </row>
    <row r="2">
      <c r="A2" s="2" t="inlineStr">
        <is>
          <t>Season 2026-2027</t>
        </is>
      </c>
      <c r="L2" s="3" t="inlineStr">
        <is>
          <t>Report Date:</t>
        </is>
      </c>
      <c r="M2" s="4">
        <f>TODAY()</f>
        <v/>
      </c>
    </row>
    <row r="3">
      <c r="A3" s="5" t="inlineStr">
        <is>
          <t>Player Name</t>
        </is>
      </c>
      <c r="B3" s="5" t="inlineStr">
        <is>
          <t>Parent/Guardian</t>
        </is>
      </c>
      <c r="C3" s="5" t="inlineStr">
        <is>
          <t>City</t>
        </is>
      </c>
      <c r="D3" s="5" t="inlineStr">
        <is>
          <t>Jersey #</t>
        </is>
      </c>
      <c r="E3" s="5" t="inlineStr">
        <is>
          <t>Registration Fee</t>
        </is>
      </c>
      <c r="F3" s="5" t="inlineStr">
        <is>
          <t>Equipment Fee</t>
        </is>
      </c>
      <c r="G3" s="5" t="inlineStr">
        <is>
          <t>Tournament Fee</t>
        </is>
      </c>
      <c r="H3" s="5" t="inlineStr">
        <is>
          <t>Total Fees Due</t>
        </is>
      </c>
      <c r="I3" s="5" t="inlineStr">
        <is>
          <t>Amount Paid</t>
        </is>
      </c>
      <c r="J3" s="5" t="inlineStr">
        <is>
          <t>Balance Owing</t>
        </is>
      </c>
      <c r="K3" s="5" t="inlineStr">
        <is>
          <t>Payment Status</t>
        </is>
      </c>
      <c r="L3" s="5" t="inlineStr">
        <is>
          <t>Date Paid</t>
        </is>
      </c>
    </row>
    <row r="4">
      <c r="A4" s="6" t="inlineStr">
        <is>
          <t>Liam Tremblay</t>
        </is>
      </c>
      <c r="B4" s="6" t="inlineStr">
        <is>
          <t>Marc Tremblay</t>
        </is>
      </c>
      <c r="C4" s="6" t="inlineStr">
        <is>
          <t>Toronto</t>
        </is>
      </c>
      <c r="D4" s="7" t="n">
        <v>14</v>
      </c>
      <c r="E4" s="8" t="n">
        <v>450</v>
      </c>
      <c r="F4" s="8" t="n">
        <v>180</v>
      </c>
      <c r="G4" s="8" t="n">
        <v>120</v>
      </c>
      <c r="H4" s="9">
        <f>SUM(E4:G4)</f>
        <v/>
      </c>
      <c r="I4" s="8" t="n">
        <v>620</v>
      </c>
      <c r="J4" s="9">
        <f>H4-I4</f>
        <v/>
      </c>
      <c r="K4" s="7">
        <f>IF(J4&lt;=0,"Paid in Full",IF(I4&gt;0,"Partial Payment","Unpaid"))</f>
        <v/>
      </c>
      <c r="L4" s="10" t="inlineStr">
        <is>
          <t>2026-08-15</t>
        </is>
      </c>
    </row>
    <row r="5">
      <c r="A5" s="11" t="inlineStr">
        <is>
          <t>Emma Gagnon</t>
        </is>
      </c>
      <c r="B5" s="11" t="inlineStr">
        <is>
          <t>Sophie Gagnon</t>
        </is>
      </c>
      <c r="C5" s="11" t="inlineStr">
        <is>
          <t>Mississauga</t>
        </is>
      </c>
      <c r="D5" s="12" t="n">
        <v>7</v>
      </c>
      <c r="E5" s="8" t="n">
        <v>450</v>
      </c>
      <c r="F5" s="8" t="n">
        <v>150</v>
      </c>
      <c r="G5" s="8" t="n">
        <v>120</v>
      </c>
      <c r="H5" s="13">
        <f>SUM(E5:G5)</f>
        <v/>
      </c>
      <c r="I5" s="8" t="n">
        <v>720</v>
      </c>
      <c r="J5" s="13">
        <f>H5-I5</f>
        <v/>
      </c>
      <c r="K5" s="12">
        <f>IF(J5&lt;=0,"Paid in Full",IF(I5&gt;0,"Partial Payment","Unpaid"))</f>
        <v/>
      </c>
      <c r="L5" s="14" t="inlineStr">
        <is>
          <t>2026-08-20</t>
        </is>
      </c>
    </row>
    <row r="6">
      <c r="A6" s="6" t="inlineStr">
        <is>
          <t>Noah Bouchard</t>
        </is>
      </c>
      <c r="B6" s="6" t="inlineStr">
        <is>
          <t>Denise Bouchard</t>
        </is>
      </c>
      <c r="C6" s="6" t="inlineStr">
        <is>
          <t>Ottawa</t>
        </is>
      </c>
      <c r="D6" s="7" t="n">
        <v>22</v>
      </c>
      <c r="E6" s="8" t="n">
        <v>450</v>
      </c>
      <c r="F6" s="8" t="n">
        <v>200</v>
      </c>
      <c r="G6" s="8" t="n">
        <v>120</v>
      </c>
      <c r="H6" s="9">
        <f>SUM(E6:G6)</f>
        <v/>
      </c>
      <c r="I6" s="8" t="n">
        <v>450</v>
      </c>
      <c r="J6" s="9">
        <f>H6-I6</f>
        <v/>
      </c>
      <c r="K6" s="7">
        <f>IF(J6&lt;=0,"Paid in Full",IF(I6&gt;0,"Partial Payment","Unpaid"))</f>
        <v/>
      </c>
      <c r="L6" s="10" t="inlineStr"/>
    </row>
    <row r="7">
      <c r="A7" s="11" t="inlineStr">
        <is>
          <t>Olivia Roy</t>
        </is>
      </c>
      <c r="B7" s="11" t="inlineStr">
        <is>
          <t>Marc Roy</t>
        </is>
      </c>
      <c r="C7" s="11" t="inlineStr">
        <is>
          <t>Vancouver</t>
        </is>
      </c>
      <c r="D7" s="12" t="n">
        <v>9</v>
      </c>
      <c r="E7" s="8" t="n">
        <v>450</v>
      </c>
      <c r="F7" s="8" t="n">
        <v>175</v>
      </c>
      <c r="G7" s="8" t="n">
        <v>120</v>
      </c>
      <c r="H7" s="13">
        <f>SUM(E7:G7)</f>
        <v/>
      </c>
      <c r="I7" s="8" t="n">
        <v>745</v>
      </c>
      <c r="J7" s="13">
        <f>H7-I7</f>
        <v/>
      </c>
      <c r="K7" s="12">
        <f>IF(J7&lt;=0,"Paid in Full",IF(I7&gt;0,"Partial Payment","Unpaid"))</f>
        <v/>
      </c>
      <c r="L7" s="14" t="inlineStr">
        <is>
          <t>2026-09-01</t>
        </is>
      </c>
    </row>
    <row r="8">
      <c r="A8" s="6" t="inlineStr">
        <is>
          <t>Lucas Fortin</t>
        </is>
      </c>
      <c r="B8" s="6" t="inlineStr">
        <is>
          <t>Isabelle Fortin</t>
        </is>
      </c>
      <c r="C8" s="6" t="inlineStr">
        <is>
          <t>Calgary</t>
        </is>
      </c>
      <c r="D8" s="7" t="n">
        <v>17</v>
      </c>
      <c r="E8" s="8" t="n">
        <v>450</v>
      </c>
      <c r="F8" s="8" t="n">
        <v>160</v>
      </c>
      <c r="G8" s="8" t="n">
        <v>120</v>
      </c>
      <c r="H8" s="9">
        <f>SUM(E8:G8)</f>
        <v/>
      </c>
      <c r="I8" s="8" t="n">
        <v>300</v>
      </c>
      <c r="J8" s="9">
        <f>H8-I8</f>
        <v/>
      </c>
      <c r="K8" s="7">
        <f>IF(J8&lt;=0,"Paid in Full",IF(I8&gt;0,"Partial Payment","Unpaid"))</f>
        <v/>
      </c>
      <c r="L8" s="10" t="inlineStr"/>
    </row>
    <row r="9">
      <c r="A9" s="11" t="inlineStr">
        <is>
          <t>Sophie Girard</t>
        </is>
      </c>
      <c r="B9" s="11" t="inlineStr">
        <is>
          <t>Alain Girard</t>
        </is>
      </c>
      <c r="C9" s="11" t="inlineStr">
        <is>
          <t>Halifax</t>
        </is>
      </c>
      <c r="D9" s="12" t="n">
        <v>4</v>
      </c>
      <c r="E9" s="8" t="n">
        <v>450</v>
      </c>
      <c r="F9" s="8" t="n">
        <v>190</v>
      </c>
      <c r="G9" s="8" t="n">
        <v>120</v>
      </c>
      <c r="H9" s="13">
        <f>SUM(E9:G9)</f>
        <v/>
      </c>
      <c r="I9" s="8" t="n">
        <v>760</v>
      </c>
      <c r="J9" s="13">
        <f>H9-I9</f>
        <v/>
      </c>
      <c r="K9" s="12">
        <f>IF(J9&lt;=0,"Paid in Full",IF(I9&gt;0,"Partial Payment","Unpaid"))</f>
        <v/>
      </c>
      <c r="L9" s="14" t="inlineStr">
        <is>
          <t>2026-08-25</t>
        </is>
      </c>
    </row>
    <row r="10">
      <c r="A10" s="6" t="inlineStr">
        <is>
          <t>Ethan Cote</t>
        </is>
      </c>
      <c r="B10" s="6" t="inlineStr">
        <is>
          <t>Nathalie Cote</t>
        </is>
      </c>
      <c r="C10" s="6" t="inlineStr">
        <is>
          <t>Montreal</t>
        </is>
      </c>
      <c r="D10" s="7" t="n">
        <v>11</v>
      </c>
      <c r="E10" s="8" t="n">
        <v>450</v>
      </c>
      <c r="F10" s="8" t="n">
        <v>165</v>
      </c>
      <c r="G10" s="8" t="n">
        <v>120</v>
      </c>
      <c r="H10" s="9">
        <f>SUM(E10:G10)</f>
        <v/>
      </c>
      <c r="I10" s="8" t="n">
        <v>0</v>
      </c>
      <c r="J10" s="9">
        <f>H10-I10</f>
        <v/>
      </c>
      <c r="K10" s="7">
        <f>IF(J10&lt;=0,"Paid in Full",IF(I10&gt;0,"Partial Payment","Unpaid"))</f>
        <v/>
      </c>
      <c r="L10" s="10" t="inlineStr"/>
    </row>
    <row r="11">
      <c r="A11" s="11" t="inlineStr">
        <is>
          <t>Ava Belanger</t>
        </is>
      </c>
      <c r="B11" s="11" t="inlineStr">
        <is>
          <t>Pierre Belanger</t>
        </is>
      </c>
      <c r="C11" s="11" t="inlineStr">
        <is>
          <t>Edmonton</t>
        </is>
      </c>
      <c r="D11" s="12" t="n">
        <v>19</v>
      </c>
      <c r="E11" s="8" t="n">
        <v>450</v>
      </c>
      <c r="F11" s="8" t="n">
        <v>155</v>
      </c>
      <c r="G11" s="8" t="n">
        <v>120</v>
      </c>
      <c r="H11" s="13">
        <f>SUM(E11:G11)</f>
        <v/>
      </c>
      <c r="I11" s="8" t="n">
        <v>725</v>
      </c>
      <c r="J11" s="13">
        <f>H11-I11</f>
        <v/>
      </c>
      <c r="K11" s="12">
        <f>IF(J11&lt;=0,"Paid in Full",IF(I11&gt;0,"Partial Payment","Unpaid"))</f>
        <v/>
      </c>
      <c r="L11" s="14" t="inlineStr">
        <is>
          <t>2026-09-05</t>
        </is>
      </c>
    </row>
    <row r="12">
      <c r="A12" s="6" t="inlineStr">
        <is>
          <t>Mason Levesque</t>
        </is>
      </c>
      <c r="B12" s="6" t="inlineStr">
        <is>
          <t>Julie Levesque</t>
        </is>
      </c>
      <c r="C12" s="6" t="inlineStr">
        <is>
          <t>Winnipeg</t>
        </is>
      </c>
      <c r="D12" s="7" t="n">
        <v>3</v>
      </c>
      <c r="E12" s="8" t="n">
        <v>450</v>
      </c>
      <c r="F12" s="8" t="n">
        <v>170</v>
      </c>
      <c r="G12" s="8" t="n">
        <v>120</v>
      </c>
      <c r="H12" s="9">
        <f>SUM(E12:G12)</f>
        <v/>
      </c>
      <c r="I12" s="8" t="n">
        <v>400</v>
      </c>
      <c r="J12" s="9">
        <f>H12-I12</f>
        <v/>
      </c>
      <c r="K12" s="7">
        <f>IF(J12&lt;=0,"Paid in Full",IF(I12&gt;0,"Partial Payment","Unpaid"))</f>
        <v/>
      </c>
      <c r="L12" s="10" t="inlineStr"/>
    </row>
    <row r="13">
      <c r="A13" s="11" t="inlineStr">
        <is>
          <t>Chloe Simard</t>
        </is>
      </c>
      <c r="B13" s="11" t="inlineStr">
        <is>
          <t>Francois Simard</t>
        </is>
      </c>
      <c r="C13" s="11" t="inlineStr">
        <is>
          <t>Regina</t>
        </is>
      </c>
      <c r="D13" s="12" t="n">
        <v>25</v>
      </c>
      <c r="E13" s="8" t="n">
        <v>450</v>
      </c>
      <c r="F13" s="8" t="n">
        <v>185</v>
      </c>
      <c r="G13" s="8" t="n">
        <v>120</v>
      </c>
      <c r="H13" s="13">
        <f>SUM(E13:G13)</f>
        <v/>
      </c>
      <c r="I13" s="8" t="n">
        <v>755</v>
      </c>
      <c r="J13" s="13">
        <f>H13-I13</f>
        <v/>
      </c>
      <c r="K13" s="12">
        <f>IF(J13&lt;=0,"Paid in Full",IF(I13&gt;0,"Partial Payment","Unpaid"))</f>
        <v/>
      </c>
      <c r="L13" s="14" t="inlineStr">
        <is>
          <t>2026-08-30</t>
        </is>
      </c>
    </row>
    <row r="14">
      <c r="A14" s="15" t="inlineStr">
        <is>
          <t>TOTALS</t>
        </is>
      </c>
      <c r="B14" s="16" t="n"/>
      <c r="C14" s="16" t="n"/>
      <c r="D14" s="16" t="n"/>
      <c r="E14" s="17">
        <f>SUM(E4:E13)</f>
        <v/>
      </c>
      <c r="F14" s="17">
        <f>SUM(F4:F13)</f>
        <v/>
      </c>
      <c r="G14" s="17">
        <f>SUM(G4:G13)</f>
        <v/>
      </c>
      <c r="H14" s="17">
        <f>SUM(H4:H13)</f>
        <v/>
      </c>
      <c r="I14" s="17">
        <f>SUM(I4:I13)</f>
        <v/>
      </c>
      <c r="J14" s="17">
        <f>SUM(J4:J13)</f>
        <v/>
      </c>
      <c r="K14" s="16" t="n"/>
      <c r="L14" s="16" t="n"/>
    </row>
  </sheetData>
  <mergeCells count="1">
    <mergeCell ref="A1:L1"/>
  </mergeCells>
  <conditionalFormatting sqref="K4:K13">
    <cfRule type="expression" priority="1" dxfId="0" stopIfTrue="1">
      <formula>K4="Unpaid"</formula>
    </cfRule>
    <cfRule type="expression" priority="2" dxfId="1" stopIfTrue="1">
      <formula>K4="Paid in Full"</formula>
    </cfRule>
  </conditionalFormatting>
  <dataValidations count="1">
    <dataValidation sqref="K4:K13" showErrorMessage="1" showInputMessage="1" allowBlank="1" type="list">
      <formula1>"Paid in Full,Partial Payment,Unpaid"</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4"/>
  <sheetViews>
    <sheetView workbookViewId="0">
      <pane ySplit="3" topLeftCell="A4" activePane="bottomLeft" state="frozen"/>
      <selection pane="bottomLeft" activeCell="A1" sqref="A1"/>
    </sheetView>
  </sheetViews>
  <sheetFormatPr baseColWidth="8" defaultRowHeight="15"/>
  <cols>
    <col width="12" customWidth="1" min="1" max="1"/>
    <col width="15" customWidth="1" min="2" max="2"/>
    <col width="32" customWidth="1" min="3" max="3"/>
    <col width="24" customWidth="1" min="4" max="4"/>
    <col width="16" customWidth="1" min="5" max="5"/>
    <col width="15" customWidth="1" min="6" max="6"/>
    <col width="10" customWidth="1" min="7" max="7"/>
    <col width="13" customWidth="1" min="8" max="8"/>
    <col width="14" customWidth="1" min="9" max="9"/>
    <col width="15" customWidth="1" min="10" max="10"/>
  </cols>
  <sheetData>
    <row r="1">
      <c r="A1" s="1" t="inlineStr">
        <is>
          <t>Minor Hockey Team Treasurer - Team Expenses</t>
        </is>
      </c>
    </row>
    <row r="2">
      <c r="A2" s="2" t="inlineStr">
        <is>
          <t>Season 2026-2027</t>
        </is>
      </c>
    </row>
    <row r="3">
      <c r="A3" s="5" t="inlineStr">
        <is>
          <t>Date</t>
        </is>
      </c>
      <c r="B3" s="5" t="inlineStr">
        <is>
          <t>Expense Category</t>
        </is>
      </c>
      <c r="C3" s="5" t="inlineStr">
        <is>
          <t>Description</t>
        </is>
      </c>
      <c r="D3" s="5" t="inlineStr">
        <is>
          <t>Vendor</t>
        </is>
      </c>
      <c r="E3" s="5" t="inlineStr">
        <is>
          <t>Vendor BN</t>
        </is>
      </c>
      <c r="F3" s="5" t="inlineStr">
        <is>
          <t>Amount (Pre-Tax)</t>
        </is>
      </c>
      <c r="G3" s="5" t="inlineStr">
        <is>
          <t>HST Rate</t>
        </is>
      </c>
      <c r="H3" s="5" t="inlineStr">
        <is>
          <t>HST Amount</t>
        </is>
      </c>
      <c r="I3" s="5" t="inlineStr">
        <is>
          <t>Total Amount</t>
        </is>
      </c>
      <c r="J3" s="5" t="inlineStr">
        <is>
          <t>Payment Method</t>
        </is>
      </c>
    </row>
    <row r="4">
      <c r="A4" s="10" t="inlineStr">
        <is>
          <t>2026-08-05</t>
        </is>
      </c>
      <c r="B4" s="6" t="inlineStr">
        <is>
          <t>Ice Rental</t>
        </is>
      </c>
      <c r="C4" s="6" t="inlineStr">
        <is>
          <t>Weekly practice ice - Aug/Sep</t>
        </is>
      </c>
      <c r="D4" s="6" t="inlineStr">
        <is>
          <t>City of Toronto Arena</t>
        </is>
      </c>
      <c r="E4" s="6" t="inlineStr">
        <is>
          <t>123456789RT0001</t>
        </is>
      </c>
      <c r="F4" s="18" t="n">
        <v>1200</v>
      </c>
      <c r="G4" s="19" t="n">
        <v>0.13</v>
      </c>
      <c r="H4" s="20">
        <f>F4*G4</f>
        <v/>
      </c>
      <c r="I4" s="20">
        <f>F4+H4</f>
        <v/>
      </c>
      <c r="J4" s="6" t="inlineStr">
        <is>
          <t>E-transfer</t>
        </is>
      </c>
    </row>
    <row r="5">
      <c r="A5" s="14" t="inlineStr">
        <is>
          <t>2026-08-10</t>
        </is>
      </c>
      <c r="B5" s="11" t="inlineStr">
        <is>
          <t>Referee Fees</t>
        </is>
      </c>
      <c r="C5" s="11" t="inlineStr">
        <is>
          <t>Exhibition game officiating</t>
        </is>
      </c>
      <c r="D5" s="11" t="inlineStr">
        <is>
          <t>ON Minor Hockey Officials</t>
        </is>
      </c>
      <c r="E5" s="11" t="inlineStr">
        <is>
          <t>234567891RT0001</t>
        </is>
      </c>
      <c r="F5" s="18" t="n">
        <v>240</v>
      </c>
      <c r="G5" s="19" t="n">
        <v>0.13</v>
      </c>
      <c r="H5" s="21">
        <f>F5*G5</f>
        <v/>
      </c>
      <c r="I5" s="21">
        <f>F5+H5</f>
        <v/>
      </c>
      <c r="J5" s="11" t="inlineStr">
        <is>
          <t>Cheque</t>
        </is>
      </c>
    </row>
    <row r="6">
      <c r="A6" s="10" t="inlineStr">
        <is>
          <t>2026-08-18</t>
        </is>
      </c>
      <c r="B6" s="6" t="inlineStr">
        <is>
          <t>Equipment</t>
        </is>
      </c>
      <c r="C6" s="6" t="inlineStr">
        <is>
          <t>Team pucks, tape, first-aid supplies</t>
        </is>
      </c>
      <c r="D6" s="6" t="inlineStr">
        <is>
          <t>Sport Chek Team Sales</t>
        </is>
      </c>
      <c r="E6" s="6" t="inlineStr">
        <is>
          <t>345678912RT0001</t>
        </is>
      </c>
      <c r="F6" s="18" t="n">
        <v>315</v>
      </c>
      <c r="G6" s="19" t="n">
        <v>0.13</v>
      </c>
      <c r="H6" s="20">
        <f>F6*G6</f>
        <v/>
      </c>
      <c r="I6" s="20">
        <f>F6+H6</f>
        <v/>
      </c>
      <c r="J6" s="6" t="inlineStr">
        <is>
          <t>Credit Card</t>
        </is>
      </c>
    </row>
    <row r="7">
      <c r="A7" s="14" t="inlineStr">
        <is>
          <t>2026-09-02</t>
        </is>
      </c>
      <c r="B7" s="11" t="inlineStr">
        <is>
          <t>Tournament</t>
        </is>
      </c>
      <c r="C7" s="11" t="inlineStr">
        <is>
          <t>Labour Day Tournament entry fee</t>
        </is>
      </c>
      <c r="D7" s="11" t="inlineStr">
        <is>
          <t>GTA Hockey Tournaments Inc.</t>
        </is>
      </c>
      <c r="E7" s="11" t="inlineStr">
        <is>
          <t>456789123RT0001</t>
        </is>
      </c>
      <c r="F7" s="18" t="n">
        <v>850</v>
      </c>
      <c r="G7" s="19" t="n">
        <v>0.13</v>
      </c>
      <c r="H7" s="21">
        <f>F7*G7</f>
        <v/>
      </c>
      <c r="I7" s="21">
        <f>F7+H7</f>
        <v/>
      </c>
      <c r="J7" s="11" t="inlineStr">
        <is>
          <t>Cheque</t>
        </is>
      </c>
    </row>
    <row r="8">
      <c r="A8" s="10" t="inlineStr">
        <is>
          <t>2026-09-08</t>
        </is>
      </c>
      <c r="B8" s="6" t="inlineStr">
        <is>
          <t>Jerseys</t>
        </is>
      </c>
      <c r="C8" s="6" t="inlineStr">
        <is>
          <t>Home/away jersey set (16 players)</t>
        </is>
      </c>
      <c r="D8" s="6" t="inlineStr">
        <is>
          <t>Pro Sports Apparel</t>
        </is>
      </c>
      <c r="E8" s="6" t="inlineStr">
        <is>
          <t>567891234RT0001</t>
        </is>
      </c>
      <c r="F8" s="18" t="n">
        <v>1680</v>
      </c>
      <c r="G8" s="19" t="n">
        <v>0.13</v>
      </c>
      <c r="H8" s="20">
        <f>F8*G8</f>
        <v/>
      </c>
      <c r="I8" s="20">
        <f>F8+H8</f>
        <v/>
      </c>
      <c r="J8" s="6" t="inlineStr">
        <is>
          <t>E-transfer</t>
        </is>
      </c>
    </row>
    <row r="9">
      <c r="A9" s="14" t="inlineStr">
        <is>
          <t>2026-09-15</t>
        </is>
      </c>
      <c r="B9" s="11" t="inlineStr">
        <is>
          <t>First Aid</t>
        </is>
      </c>
      <c r="C9" s="11" t="inlineStr">
        <is>
          <t>Team first-aid kit restock</t>
        </is>
      </c>
      <c r="D9" s="11" t="inlineStr">
        <is>
          <t>Shoppers Drug Mart</t>
        </is>
      </c>
      <c r="E9" s="11" t="inlineStr">
        <is>
          <t>678912345RT0001</t>
        </is>
      </c>
      <c r="F9" s="18" t="n">
        <v>95</v>
      </c>
      <c r="G9" s="19" t="n">
        <v>0.13</v>
      </c>
      <c r="H9" s="21">
        <f>F9*G9</f>
        <v/>
      </c>
      <c r="I9" s="21">
        <f>F9+H9</f>
        <v/>
      </c>
      <c r="J9" s="11" t="inlineStr">
        <is>
          <t>Credit Card</t>
        </is>
      </c>
    </row>
    <row r="10">
      <c r="A10" s="10" t="inlineStr">
        <is>
          <t>2026-10-01</t>
        </is>
      </c>
      <c r="B10" s="6" t="inlineStr">
        <is>
          <t>Banquet</t>
        </is>
      </c>
      <c r="C10" s="6" t="inlineStr">
        <is>
          <t>Year-end banquet hall deposit</t>
        </is>
      </c>
      <c r="D10" s="6" t="inlineStr">
        <is>
          <t>Maple Leaf Banquet Hall</t>
        </is>
      </c>
      <c r="E10" s="6" t="inlineStr">
        <is>
          <t>789123456RT0001</t>
        </is>
      </c>
      <c r="F10" s="18" t="n">
        <v>600</v>
      </c>
      <c r="G10" s="19" t="n">
        <v>0.13</v>
      </c>
      <c r="H10" s="20">
        <f>F10*G10</f>
        <v/>
      </c>
      <c r="I10" s="20">
        <f>F10+H10</f>
        <v/>
      </c>
      <c r="J10" s="6" t="inlineStr">
        <is>
          <t>Cheque</t>
        </is>
      </c>
    </row>
    <row r="11">
      <c r="A11" s="14" t="inlineStr">
        <is>
          <t>2026-10-05</t>
        </is>
      </c>
      <c r="B11" s="11" t="inlineStr">
        <is>
          <t>Photography</t>
        </is>
      </c>
      <c r="C11" s="11" t="inlineStr">
        <is>
          <t>Team and individual photo package</t>
        </is>
      </c>
      <c r="D11" s="11" t="inlineStr">
        <is>
          <t>Snap Sports Photography</t>
        </is>
      </c>
      <c r="E11" s="11" t="inlineStr">
        <is>
          <t>891234567RT0001</t>
        </is>
      </c>
      <c r="F11" s="18" t="n">
        <v>425</v>
      </c>
      <c r="G11" s="19" t="n">
        <v>0.13</v>
      </c>
      <c r="H11" s="21">
        <f>F11*G11</f>
        <v/>
      </c>
      <c r="I11" s="21">
        <f>F11+H11</f>
        <v/>
      </c>
      <c r="J11" s="11" t="inlineStr">
        <is>
          <t>Credit Card</t>
        </is>
      </c>
    </row>
    <row r="12">
      <c r="A12" s="10" t="inlineStr">
        <is>
          <t>2026-10-12</t>
        </is>
      </c>
      <c r="B12" s="6" t="inlineStr">
        <is>
          <t>Travel</t>
        </is>
      </c>
      <c r="C12" s="6" t="inlineStr">
        <is>
          <t>Bus rental - away tournament</t>
        </is>
      </c>
      <c r="D12" s="6" t="inlineStr">
        <is>
          <t>Coach Canada Charters</t>
        </is>
      </c>
      <c r="E12" s="6" t="inlineStr">
        <is>
          <t>912345678RT0001</t>
        </is>
      </c>
      <c r="F12" s="18" t="n">
        <v>780</v>
      </c>
      <c r="G12" s="19" t="n">
        <v>0.13</v>
      </c>
      <c r="H12" s="20">
        <f>F12*G12</f>
        <v/>
      </c>
      <c r="I12" s="20">
        <f>F12+H12</f>
        <v/>
      </c>
      <c r="J12" s="6" t="inlineStr">
        <is>
          <t>Cheque</t>
        </is>
      </c>
    </row>
    <row r="13">
      <c r="A13" s="14" t="inlineStr">
        <is>
          <t>2026-10-20</t>
        </is>
      </c>
      <c r="B13" s="11" t="inlineStr">
        <is>
          <t>Awards</t>
        </is>
      </c>
      <c r="C13" s="11" t="inlineStr">
        <is>
          <t>End-of-season trophies and medals</t>
        </is>
      </c>
      <c r="D13" s="11" t="inlineStr">
        <is>
          <t>Championship Awards Co.</t>
        </is>
      </c>
      <c r="E13" s="11" t="inlineStr">
        <is>
          <t>123457689RT0001</t>
        </is>
      </c>
      <c r="F13" s="18" t="n">
        <v>310</v>
      </c>
      <c r="G13" s="19" t="n">
        <v>0.13</v>
      </c>
      <c r="H13" s="21">
        <f>F13*G13</f>
        <v/>
      </c>
      <c r="I13" s="21">
        <f>F13+H13</f>
        <v/>
      </c>
      <c r="J13" s="11" t="inlineStr">
        <is>
          <t>Credit Card</t>
        </is>
      </c>
    </row>
    <row r="14">
      <c r="A14" s="15" t="inlineStr">
        <is>
          <t>TOTALS</t>
        </is>
      </c>
      <c r="B14" s="15" t="n"/>
      <c r="C14" s="15" t="n"/>
      <c r="D14" s="15" t="n"/>
      <c r="E14" s="15" t="n"/>
      <c r="F14" s="17">
        <f>SUM(F4:F13)</f>
        <v/>
      </c>
      <c r="G14" s="16" t="n"/>
      <c r="H14" s="17">
        <f>SUM(H4:H13)</f>
        <v/>
      </c>
      <c r="I14" s="17">
        <f>SUM(I4:I13)</f>
        <v/>
      </c>
      <c r="J14" s="16" t="n"/>
    </row>
  </sheetData>
  <mergeCells count="1">
    <mergeCell ref="A1:J1"/>
  </mergeCells>
  <conditionalFormatting sqref="I4:I13">
    <cfRule type="expression" priority="1" dxfId="2" stopIfTrue="1">
      <formula>I4&gt;1000</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cols>
    <col width="24" customWidth="1" min="1" max="1"/>
    <col width="16" customWidth="1" min="2" max="2"/>
    <col width="3" customWidth="1" min="3" max="3"/>
    <col width="18" customWidth="1" min="4" max="4"/>
    <col width="10" customWidth="1" min="5" max="5"/>
    <col width="14" customWidth="1" min="6" max="6"/>
  </cols>
  <sheetData>
    <row r="1">
      <c r="A1" s="1" t="inlineStr">
        <is>
          <t>Team Treasurer Dashboard - Season Summary</t>
        </is>
      </c>
    </row>
    <row r="2"/>
    <row r="3">
      <c r="A3" s="22" t="inlineStr">
        <is>
          <t>Key Metrics</t>
        </is>
      </c>
    </row>
    <row r="4">
      <c r="A4" s="23" t="inlineStr">
        <is>
          <t>Total Fees Due</t>
        </is>
      </c>
      <c r="B4" s="24">
        <f>'Player Dues'!H14</f>
        <v/>
      </c>
    </row>
    <row r="5">
      <c r="A5" s="25" t="inlineStr">
        <is>
          <t>Total Fees Collected</t>
        </is>
      </c>
      <c r="B5" s="26">
        <f>'Player Dues'!I14</f>
        <v/>
      </c>
    </row>
    <row r="6">
      <c r="A6" s="23" t="inlineStr">
        <is>
          <t>Total Outstanding Balance</t>
        </is>
      </c>
      <c r="B6" s="24">
        <f>'Player Dues'!J14</f>
        <v/>
      </c>
    </row>
    <row r="7">
      <c r="A7" s="25" t="inlineStr">
        <is>
          <t>Collection Rate</t>
        </is>
      </c>
      <c r="B7" s="27">
        <f>IFERROR('Player Dues'!I14/'Player Dues'!H14,0)</f>
        <v/>
      </c>
    </row>
    <row r="8">
      <c r="A8" s="23" t="inlineStr">
        <is>
          <t>Total Team Expenses</t>
        </is>
      </c>
      <c r="B8" s="24">
        <f>Expenses!I14</f>
        <v/>
      </c>
    </row>
    <row r="9">
      <c r="A9" s="25" t="inlineStr">
        <is>
          <t>Net Team Balance</t>
        </is>
      </c>
      <c r="B9" s="28">
        <f>'Player Dues'!I14-Expenses!I14</f>
        <v/>
      </c>
    </row>
    <row r="10"/>
    <row r="11"/>
    <row r="12">
      <c r="A12" s="5" t="inlineStr">
        <is>
          <t>Expense Category</t>
        </is>
      </c>
      <c r="B12" s="5" t="inlineStr">
        <is>
          <t>Total Amount</t>
        </is>
      </c>
      <c r="D12" s="5" t="inlineStr">
        <is>
          <t>Payment Status</t>
        </is>
      </c>
      <c r="E12" s="5" t="inlineStr">
        <is>
          <t>Count</t>
        </is>
      </c>
    </row>
    <row r="13">
      <c r="A13" s="29" t="inlineStr">
        <is>
          <t>Ice Rental</t>
        </is>
      </c>
      <c r="B13" s="24">
        <f>SUMIF(Expenses!$B$4:$B$13,A13,Expenses!$I$4:$I$13)</f>
        <v/>
      </c>
      <c r="D13" s="29" t="inlineStr">
        <is>
          <t>Paid in Full</t>
        </is>
      </c>
      <c r="E13" s="29">
        <f>COUNTIF('Player Dues'!$K$4:$K$13,D13)</f>
        <v/>
      </c>
    </row>
    <row r="14">
      <c r="A14" s="30" t="inlineStr">
        <is>
          <t>Referee Fees</t>
        </is>
      </c>
      <c r="B14" s="26">
        <f>SUMIF(Expenses!$B$4:$B$13,A14,Expenses!$I$4:$I$13)</f>
        <v/>
      </c>
      <c r="D14" s="30" t="inlineStr">
        <is>
          <t>Partial Payment</t>
        </is>
      </c>
      <c r="E14" s="30">
        <f>COUNTIF('Player Dues'!$K$4:$K$13,D14)</f>
        <v/>
      </c>
    </row>
    <row r="15">
      <c r="A15" s="29" t="inlineStr">
        <is>
          <t>Equipment</t>
        </is>
      </c>
      <c r="B15" s="24">
        <f>SUMIF(Expenses!$B$4:$B$13,A15,Expenses!$I$4:$I$13)</f>
        <v/>
      </c>
      <c r="D15" s="29" t="inlineStr">
        <is>
          <t>Unpaid</t>
        </is>
      </c>
      <c r="E15" s="29">
        <f>COUNTIF('Player Dues'!$K$4:$K$13,D15)</f>
        <v/>
      </c>
    </row>
    <row r="16">
      <c r="A16" s="30" t="inlineStr">
        <is>
          <t>Tournament</t>
        </is>
      </c>
      <c r="B16" s="26">
        <f>SUMIF(Expenses!$B$4:$B$13,A16,Expenses!$I$4:$I$13)</f>
        <v/>
      </c>
    </row>
    <row r="17">
      <c r="A17" s="29" t="inlineStr">
        <is>
          <t>Jerseys</t>
        </is>
      </c>
      <c r="B17" s="24">
        <f>SUMIF(Expenses!$B$4:$B$13,A17,Expenses!$I$4:$I$13)</f>
        <v/>
      </c>
    </row>
    <row r="18">
      <c r="A18" s="30" t="inlineStr">
        <is>
          <t>First Aid</t>
        </is>
      </c>
      <c r="B18" s="26">
        <f>SUMIF(Expenses!$B$4:$B$13,A18,Expenses!$I$4:$I$13)</f>
        <v/>
      </c>
    </row>
    <row r="19">
      <c r="A19" s="29" t="inlineStr">
        <is>
          <t>Banquet</t>
        </is>
      </c>
      <c r="B19" s="24">
        <f>SUMIF(Expenses!$B$4:$B$13,A19,Expenses!$I$4:$I$13)</f>
        <v/>
      </c>
    </row>
    <row r="20">
      <c r="A20" s="30" t="inlineStr">
        <is>
          <t>Photography</t>
        </is>
      </c>
      <c r="B20" s="26">
        <f>SUMIF(Expenses!$B$4:$B$13,A20,Expenses!$I$4:$I$13)</f>
        <v/>
      </c>
    </row>
    <row r="21">
      <c r="A21" s="29" t="inlineStr">
        <is>
          <t>Travel</t>
        </is>
      </c>
      <c r="B21" s="24">
        <f>SUMIF(Expenses!$B$4:$B$13,A21,Expenses!$I$4:$I$13)</f>
        <v/>
      </c>
    </row>
    <row r="22">
      <c r="A22" s="30" t="inlineStr">
        <is>
          <t>Awards</t>
        </is>
      </c>
      <c r="B22" s="26">
        <f>SUMIF(Expenses!$B$4:$B$13,A22,Expenses!$I$4:$I$13)</f>
        <v/>
      </c>
    </row>
    <row r="23">
      <c r="A23" s="15" t="inlineStr">
        <is>
          <t>TOTAL</t>
        </is>
      </c>
      <c r="B23" s="17">
        <f>SUM(B13:B22)</f>
        <v/>
      </c>
    </row>
  </sheetData>
  <mergeCells count="2">
    <mergeCell ref="A1:F1"/>
    <mergeCell ref="A3:B3"/>
  </mergeCells>
  <conditionalFormatting sqref="B9">
    <cfRule type="expression" priority="1" dxfId="3">
      <formula>B9&lt;0</formula>
    </cfRule>
    <cfRule type="expression" priority="2" dxfId="4">
      <formula>B9&gt;=0</formula>
    </cfRule>
  </conditionalFormatting>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18" customWidth="1" min="1" max="1"/>
    <col width="95" customWidth="1" min="2" max="2"/>
  </cols>
  <sheetData>
    <row r="1">
      <c r="A1" s="1" t="inlineStr">
        <is>
          <t>How to Use This Workbook</t>
        </is>
      </c>
    </row>
    <row r="2"/>
    <row r="3">
      <c r="A3" s="5" t="inlineStr">
        <is>
          <t>Sheet</t>
        </is>
      </c>
      <c r="B3" s="5" t="inlineStr">
        <is>
          <t>Purpose and Instructions</t>
        </is>
      </c>
    </row>
    <row r="4" ht="55" customHeight="1">
      <c r="A4" s="31" t="inlineStr">
        <is>
          <t>Player Dues</t>
        </is>
      </c>
      <c r="B4" s="32" t="inlineStr">
        <is>
          <t>Track each player's registration, equipment, and tournament fees. Enter amounts in the pale yellow cells. Total Fees Due, Balance Owing, and Payment Status update automatically. Use the dropdown in column K to manually override status if needed, and enter the Date Paid once a balance is settled.</t>
        </is>
      </c>
    </row>
    <row r="5" ht="55" customHeight="1">
      <c r="A5" s="33" t="inlineStr">
        <is>
          <t>Expenses</t>
        </is>
      </c>
      <c r="B5" s="34" t="inlineStr">
        <is>
          <t>Record all team expenses including vendor name and Business Number (BN) for receipt purposes. Enter the pre-tax amount and applicable HST rate (default 13% for Ontario); HST Amount and Total Amount calculate automatically. Rows highlighted in amber flag expenses over $1,000 for treasurer review.</t>
        </is>
      </c>
    </row>
    <row r="6" ht="55" customHeight="1">
      <c r="A6" s="31" t="inlineStr">
        <is>
          <t>Dashboard</t>
        </is>
      </c>
      <c r="B6" s="32" t="inlineStr">
        <is>
          <t>A live summary of the season's finances. Key Metrics show total fees due, collected, outstanding, collection rate, total expenses, and net team balance (green if positive, red if negative). The bar chart compares paid vs. outstanding fees per player, and the pie chart breaks down expenses by category.</t>
        </is>
      </c>
    </row>
    <row r="7" ht="55" customHeight="1">
      <c r="A7" s="33" t="inlineStr">
        <is>
          <t>Instructions</t>
        </is>
      </c>
      <c r="B7" s="34" t="inlineStr">
        <is>
          <t>This sheet. Refer back here anytime for guidance on updating the workbook throughout the season.</t>
        </is>
      </c>
    </row>
    <row r="8" ht="55" customHeight="1">
      <c r="A8" s="31" t="inlineStr">
        <is>
          <t>General Tips</t>
        </is>
      </c>
      <c r="B8" s="32" t="inlineStr">
        <is>
          <t>Update this workbook weekly. Keep all receipts for HST-eligible expenses in case of a league audit. Confirm each player's balance is $0 before the season's final game. Back up this file regularly.</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2026-07-21T14:10:37Z</dcterms:created>
  <dcterms:modified xmlns:dcterms="http://purl.org/dc/terms/" xmlns:xsi="http://www.w3.org/2001/XMLSchema-instance" xsi:type="dcterms:W3CDTF">2026-07-21T14:10:37Z</dcterms:modified>
</cp:coreProperties>
</file>