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ST_Calculator" sheetId="1" state="visible" r:id="rId1"/>
    <sheet xmlns:r="http://schemas.openxmlformats.org/officeDocument/2006/relationships" name="Remittance_Summary" sheetId="2" state="visible" r:id="rId2"/>
    <sheet xmlns:r="http://schemas.openxmlformats.org/officeDocument/2006/relationships" name="Reference_Quick_Metho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$#,##0.00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b val="1"/>
      <color rgb="00FFFFFF"/>
      <sz val="11"/>
    </font>
    <font>
      <name val="Calibri"/>
      <b val="1"/>
      <sz val="10"/>
    </font>
    <font>
      <name val="Calibri"/>
      <b val="1"/>
      <color rgb="00FFFFFF"/>
      <sz val="10"/>
    </font>
    <font>
      <name val="Calibri"/>
      <sz val="10"/>
    </font>
    <font>
      <name val="Calibri"/>
      <b val="1"/>
      <color rgb="0016A34A"/>
      <sz val="10"/>
    </font>
    <font>
      <name val="Calibri"/>
      <b val="1"/>
      <color rgb="000F766E"/>
      <sz val="10"/>
    </font>
    <font>
      <name val="Calibri"/>
      <b val="1"/>
      <color rgb="001E293B"/>
      <sz val="10"/>
    </font>
    <font>
      <name val="Calibri"/>
      <b val="1"/>
      <color rgb="0092400E"/>
      <sz val="10"/>
    </font>
    <font>
      <name val="Calibri"/>
      <i val="1"/>
      <color rgb="00DC2626"/>
      <sz val="10"/>
    </font>
    <font>
      <name val="Calibri"/>
      <i val="1"/>
      <color rgb="001D4ED8"/>
      <sz val="9"/>
    </font>
  </fonts>
  <fills count="9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0F766E"/>
      </patternFill>
    </fill>
    <fill>
      <patternFill patternType="solid">
        <fgColor rgb="00FEF3C7"/>
      </patternFill>
    </fill>
    <fill>
      <patternFill patternType="solid">
        <fgColor rgb="00EFF6FF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164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165" fontId="0" fillId="3" borderId="1" applyAlignment="1" pivotButton="0" quotePrefix="0" xfId="0">
      <alignment horizontal="center" vertical="center" wrapText="1"/>
    </xf>
    <xf numFmtId="10" fontId="0" fillId="3" borderId="1" applyAlignment="1" pivotButton="0" quotePrefix="0" xfId="0">
      <alignment horizontal="center" vertical="center" wrapText="1"/>
    </xf>
    <xf numFmtId="164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165" fontId="0" fillId="5" borderId="1" applyAlignment="1" pivotButton="0" quotePrefix="0" xfId="0">
      <alignment horizontal="center" vertical="center" wrapText="1"/>
    </xf>
    <xf numFmtId="10" fontId="0" fillId="5" borderId="1" applyAlignment="1" pivotButton="0" quotePrefix="0" xfId="0">
      <alignment horizontal="center" vertical="center" wrapText="1"/>
    </xf>
    <xf numFmtId="0" fontId="0" fillId="2" borderId="1" pivotButton="0" quotePrefix="0" xfId="0"/>
    <xf numFmtId="0" fontId="4" fillId="2" borderId="1" applyAlignment="1" pivotButton="0" quotePrefix="0" xfId="0">
      <alignment horizontal="center" vertical="center" wrapText="1"/>
    </xf>
    <xf numFmtId="165" fontId="4" fillId="2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 wrapText="1"/>
    </xf>
    <xf numFmtId="165" fontId="6" fillId="4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165" fontId="7" fillId="4" borderId="1" applyAlignment="1" pivotButton="0" quotePrefix="0" xfId="0">
      <alignment horizontal="center" vertical="center" wrapText="1"/>
    </xf>
    <xf numFmtId="165" fontId="8" fillId="4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 vertical="center" wrapText="1"/>
    </xf>
    <xf numFmtId="1" fontId="0" fillId="4" borderId="1" applyAlignment="1" pivotButton="0" quotePrefix="0" xfId="0">
      <alignment horizontal="center" vertical="center" wrapText="1"/>
    </xf>
    <xf numFmtId="10" fontId="0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9" fillId="7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10" fillId="5" borderId="1" applyAlignment="1" pivotButton="0" quotePrefix="0" xfId="0">
      <alignment horizontal="left" vertical="center" wrapText="1"/>
    </xf>
    <xf numFmtId="0" fontId="11" fillId="8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dxfs count="1">
    <dxf>
      <font>
        <name val="Calibri"/>
        <color rgb="00DC2626"/>
        <sz val="10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Total Taxable Sales by Province (CAD)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'Remittance_Summary'!C19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'Remittance_Summary'!$A$20:$A$25</f>
            </numRef>
          </cat>
          <val>
            <numRef>
              <f>'Remittance_Summary'!$C$20:$C$25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Province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Sales (CAD)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Invoice Count by Province</a:t>
            </a:r>
          </a:p>
        </rich>
      </tx>
    </title>
    <plotArea>
      <pieChart>
        <varyColors val="1"/>
        <ser>
          <idx val="0"/>
          <order val="0"/>
          <tx>
            <strRef>
              <f>'Remittance_Summary'!B19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E293B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0F766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14B8A6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16A34A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F59E0B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'Remittance_Summary'!$A$20:$A$25</f>
            </numRef>
          </cat>
          <val>
            <numRef>
              <f>'Remittance_Summary'!$B$20:$B$25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26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26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12" customWidth="1" min="2" max="2"/>
    <col width="20" customWidth="1" min="3" max="3"/>
    <col width="16" customWidth="1" min="4" max="4"/>
    <col width="10" customWidth="1" min="5" max="5"/>
    <col width="20" customWidth="1" min="6" max="6"/>
    <col width="22" customWidth="1" min="7" max="7"/>
    <col width="14" customWidth="1" min="8" max="8"/>
    <col width="22" customWidth="1" min="9" max="9"/>
    <col width="14" customWidth="1" min="10" max="10"/>
    <col width="28" customWidth="1" min="11" max="11"/>
    <col width="24" customWidth="1" min="12" max="12"/>
    <col width="24" customWidth="1" min="13" max="13"/>
    <col width="12" customWidth="1" min="14" max="14"/>
  </cols>
  <sheetData>
    <row r="1" ht="30" customHeight="1">
      <c r="A1" s="1" t="inlineStr">
        <is>
          <t>Quick Method HST Calculator — Canada (Planning Tool Only, Not Tax Advice)</t>
        </is>
      </c>
    </row>
    <row r="2" ht="36" customHeight="1">
      <c r="A2" s="2" t="inlineStr">
        <is>
          <t>Date</t>
        </is>
      </c>
      <c r="B2" s="2" t="inlineStr">
        <is>
          <t>Invoice #</t>
        </is>
      </c>
      <c r="C2" s="2" t="inlineStr">
        <is>
          <t>Client Name</t>
        </is>
      </c>
      <c r="D2" s="2" t="inlineStr">
        <is>
          <t>City</t>
        </is>
      </c>
      <c r="E2" s="2" t="inlineStr">
        <is>
          <t>Province</t>
        </is>
      </c>
      <c r="F2" s="2" t="inlineStr">
        <is>
          <t>Supply Type</t>
        </is>
      </c>
      <c r="G2" s="2" t="inlineStr">
        <is>
          <t>Taxable Sales (CAD)</t>
        </is>
      </c>
      <c r="H2" s="2" t="inlineStr">
        <is>
          <t>HST Rate %</t>
        </is>
      </c>
      <c r="I2" s="2" t="inlineStr">
        <is>
          <t>GST Remittance Rate %</t>
        </is>
      </c>
      <c r="J2" s="2" t="inlineStr">
        <is>
          <t>QST/PST Rate %</t>
        </is>
      </c>
      <c r="K2" s="2" t="inlineStr">
        <is>
          <t>Quick Method HST Collected (CAD)</t>
        </is>
      </c>
      <c r="L2" s="2" t="inlineStr">
        <is>
          <t>Estimated ITCs (CAD)</t>
        </is>
      </c>
      <c r="M2" s="2" t="inlineStr">
        <is>
          <t>Net HST Remittance (CAD)</t>
        </is>
      </c>
      <c r="N2" s="2" t="inlineStr">
        <is>
          <t>Status</t>
        </is>
      </c>
    </row>
    <row r="3">
      <c r="A3" s="3" t="inlineStr">
        <is>
          <t>2026-01-15</t>
        </is>
      </c>
      <c r="B3" s="4" t="inlineStr">
        <is>
          <t>INV-1001</t>
        </is>
      </c>
      <c r="C3" s="5" t="inlineStr">
        <is>
          <t>Liam Chen</t>
        </is>
      </c>
      <c r="D3" s="5" t="inlineStr">
        <is>
          <t>Toronto</t>
        </is>
      </c>
      <c r="E3" s="6" t="inlineStr">
        <is>
          <t>ON</t>
        </is>
      </c>
      <c r="F3" s="7" t="inlineStr">
        <is>
          <t>Consulting</t>
        </is>
      </c>
      <c r="G3" s="8" t="n">
        <v>4850</v>
      </c>
      <c r="H3" s="9">
        <f>IF(E3="ON",0.13,IF(OR(E3="NB",E3="NS",E3="NL",E3="PE"),0.15,IF(E3="BC",0.05,IF(E3="QC",0.14975,0.05))))</f>
        <v/>
      </c>
      <c r="I3" s="9">
        <f>IF(OR(E3="ON",E3="NB",E3="NS",E3="NL",E3="PE",E3="QC",E3="BC",E3="AB"),0.05,0.05)</f>
        <v/>
      </c>
      <c r="J3" s="9">
        <f>IF(E3="ON",0.08,IF(E3="QC",0.09975,IF(E3="BC",0.07,0)))</f>
        <v/>
      </c>
      <c r="K3" s="8">
        <f>G3*H3</f>
        <v/>
      </c>
      <c r="L3" s="8">
        <f>G3*0.02</f>
        <v/>
      </c>
      <c r="M3" s="8">
        <f>K3-L3</f>
        <v/>
      </c>
      <c r="N3" s="7">
        <f>IF(M3&lt;0,"Refundable","Payable")</f>
        <v/>
      </c>
    </row>
    <row r="4">
      <c r="A4" s="10" t="inlineStr">
        <is>
          <t>2026-01-22</t>
        </is>
      </c>
      <c r="B4" s="11" t="inlineStr">
        <is>
          <t>INV-1002</t>
        </is>
      </c>
      <c r="C4" s="12" t="inlineStr">
        <is>
          <t>Emma Wilson</t>
        </is>
      </c>
      <c r="D4" s="12" t="inlineStr">
        <is>
          <t>Ottawa</t>
        </is>
      </c>
      <c r="E4" s="6" t="inlineStr">
        <is>
          <t>ON</t>
        </is>
      </c>
      <c r="F4" s="7" t="inlineStr">
        <is>
          <t>Training</t>
        </is>
      </c>
      <c r="G4" s="13" t="n">
        <v>2400</v>
      </c>
      <c r="H4" s="14">
        <f>IF(E4="ON",0.13,IF(OR(E4="NB",E4="NS",E4="NL",E4="PE"),0.15,IF(E4="BC",0.05,IF(E4="QC",0.14975,0.05))))</f>
        <v/>
      </c>
      <c r="I4" s="14">
        <f>IF(OR(E4="ON",E4="NB",E4="NS",E4="NL",E4="PE",E4="QC",E4="BC",E4="AB"),0.05,0.05)</f>
        <v/>
      </c>
      <c r="J4" s="14">
        <f>IF(E4="ON",0.08,IF(E4="QC",0.09975,IF(E4="BC",0.07,0)))</f>
        <v/>
      </c>
      <c r="K4" s="13">
        <f>G4*H4</f>
        <v/>
      </c>
      <c r="L4" s="13">
        <f>G4*0.02</f>
        <v/>
      </c>
      <c r="M4" s="13">
        <f>K4-L4</f>
        <v/>
      </c>
      <c r="N4" s="7">
        <f>IF(M4&lt;0,"Refundable","Payable")</f>
        <v/>
      </c>
    </row>
    <row r="5">
      <c r="A5" s="3" t="inlineStr">
        <is>
          <t>2026-02-03</t>
        </is>
      </c>
      <c r="B5" s="4" t="inlineStr">
        <is>
          <t>INV-1003</t>
        </is>
      </c>
      <c r="C5" s="5" t="inlineStr">
        <is>
          <t>Noah Patel</t>
        </is>
      </c>
      <c r="D5" s="5" t="inlineStr">
        <is>
          <t>Montreal</t>
        </is>
      </c>
      <c r="E5" s="6" t="inlineStr">
        <is>
          <t>QC</t>
        </is>
      </c>
      <c r="F5" s="7" t="inlineStr">
        <is>
          <t>Design Services</t>
        </is>
      </c>
      <c r="G5" s="8" t="n">
        <v>3150</v>
      </c>
      <c r="H5" s="9">
        <f>IF(E5="ON",0.13,IF(OR(E5="NB",E5="NS",E5="NL",E5="PE"),0.15,IF(E5="BC",0.05,IF(E5="QC",0.14975,0.05))))</f>
        <v/>
      </c>
      <c r="I5" s="9">
        <f>IF(OR(E5="ON",E5="NB",E5="NS",E5="NL",E5="PE",E5="QC",E5="BC",E5="AB"),0.05,0.05)</f>
        <v/>
      </c>
      <c r="J5" s="9">
        <f>IF(E5="ON",0.08,IF(E5="QC",0.09975,IF(E5="BC",0.07,0)))</f>
        <v/>
      </c>
      <c r="K5" s="8">
        <f>G5*H5</f>
        <v/>
      </c>
      <c r="L5" s="8">
        <f>G5*0.02</f>
        <v/>
      </c>
      <c r="M5" s="8">
        <f>K5-L5</f>
        <v/>
      </c>
      <c r="N5" s="7">
        <f>IF(M5&lt;0,"Refundable","Payable")</f>
        <v/>
      </c>
    </row>
    <row r="6">
      <c r="A6" s="10" t="inlineStr">
        <is>
          <t>2026-02-18</t>
        </is>
      </c>
      <c r="B6" s="11" t="inlineStr">
        <is>
          <t>INV-1004</t>
        </is>
      </c>
      <c r="C6" s="12" t="inlineStr">
        <is>
          <t>Olivia Martin</t>
        </is>
      </c>
      <c r="D6" s="12" t="inlineStr">
        <is>
          <t>Vancouver</t>
        </is>
      </c>
      <c r="E6" s="6" t="inlineStr">
        <is>
          <t>BC</t>
        </is>
      </c>
      <c r="F6" s="7" t="inlineStr">
        <is>
          <t>Advisory</t>
        </is>
      </c>
      <c r="G6" s="13" t="n">
        <v>5600</v>
      </c>
      <c r="H6" s="14">
        <f>IF(E6="ON",0.13,IF(OR(E6="NB",E6="NS",E6="NL",E6="PE"),0.15,IF(E6="BC",0.05,IF(E6="QC",0.14975,0.05))))</f>
        <v/>
      </c>
      <c r="I6" s="14">
        <f>IF(OR(E6="ON",E6="NB",E6="NS",E6="NL",E6="PE",E6="QC",E6="BC",E6="AB"),0.05,0.05)</f>
        <v/>
      </c>
      <c r="J6" s="14">
        <f>IF(E6="ON",0.08,IF(E6="QC",0.09975,IF(E6="BC",0.07,0)))</f>
        <v/>
      </c>
      <c r="K6" s="13">
        <f>G6*H6</f>
        <v/>
      </c>
      <c r="L6" s="13">
        <f>G6*0.02</f>
        <v/>
      </c>
      <c r="M6" s="13">
        <f>K6-L6</f>
        <v/>
      </c>
      <c r="N6" s="7">
        <f>IF(M6&lt;0,"Refundable","Payable")</f>
        <v/>
      </c>
    </row>
    <row r="7">
      <c r="A7" s="3" t="inlineStr">
        <is>
          <t>2026-03-05</t>
        </is>
      </c>
      <c r="B7" s="4" t="inlineStr">
        <is>
          <t>INV-1005</t>
        </is>
      </c>
      <c r="C7" s="5" t="inlineStr">
        <is>
          <t>Lucas Brown</t>
        </is>
      </c>
      <c r="D7" s="5" t="inlineStr">
        <is>
          <t>Calgary</t>
        </is>
      </c>
      <c r="E7" s="6" t="inlineStr">
        <is>
          <t>AB</t>
        </is>
      </c>
      <c r="F7" s="7" t="inlineStr">
        <is>
          <t>Bookkeeping</t>
        </is>
      </c>
      <c r="G7" s="8" t="n">
        <v>1980</v>
      </c>
      <c r="H7" s="9">
        <f>IF(E7="ON",0.13,IF(OR(E7="NB",E7="NS",E7="NL",E7="PE"),0.15,IF(E7="BC",0.05,IF(E7="QC",0.14975,0.05))))</f>
        <v/>
      </c>
      <c r="I7" s="9">
        <f>IF(OR(E7="ON",E7="NB",E7="NS",E7="NL",E7="PE",E7="QC",E7="BC",E7="AB"),0.05,0.05)</f>
        <v/>
      </c>
      <c r="J7" s="9">
        <f>IF(E7="ON",0.08,IF(E7="QC",0.09975,IF(E7="BC",0.07,0)))</f>
        <v/>
      </c>
      <c r="K7" s="8">
        <f>G7*H7</f>
        <v/>
      </c>
      <c r="L7" s="8">
        <f>G7*0.02</f>
        <v/>
      </c>
      <c r="M7" s="8">
        <f>K7-L7</f>
        <v/>
      </c>
      <c r="N7" s="7">
        <f>IF(M7&lt;0,"Refundable","Payable")</f>
        <v/>
      </c>
    </row>
    <row r="8">
      <c r="A8" s="10" t="inlineStr">
        <is>
          <t>2026-03-19</t>
        </is>
      </c>
      <c r="B8" s="11" t="inlineStr">
        <is>
          <t>INV-1006</t>
        </is>
      </c>
      <c r="C8" s="12" t="inlineStr">
        <is>
          <t>Sophie Tremblay</t>
        </is>
      </c>
      <c r="D8" s="12" t="inlineStr">
        <is>
          <t>Halifax</t>
        </is>
      </c>
      <c r="E8" s="6" t="inlineStr">
        <is>
          <t>NS</t>
        </is>
      </c>
      <c r="F8" s="7" t="inlineStr">
        <is>
          <t>Marketing</t>
        </is>
      </c>
      <c r="G8" s="13" t="n">
        <v>6250</v>
      </c>
      <c r="H8" s="14">
        <f>IF(E8="ON",0.13,IF(OR(E8="NB",E8="NS",E8="NL",E8="PE"),0.15,IF(E8="BC",0.05,IF(E8="QC",0.14975,0.05))))</f>
        <v/>
      </c>
      <c r="I8" s="14">
        <f>IF(OR(E8="ON",E8="NB",E8="NS",E8="NL",E8="PE",E8="QC",E8="BC",E8="AB"),0.05,0.05)</f>
        <v/>
      </c>
      <c r="J8" s="14">
        <f>IF(E8="ON",0.08,IF(E8="QC",0.09975,IF(E8="BC",0.07,0)))</f>
        <v/>
      </c>
      <c r="K8" s="13">
        <f>G8*H8</f>
        <v/>
      </c>
      <c r="L8" s="13">
        <f>G8*0.02</f>
        <v/>
      </c>
      <c r="M8" s="13">
        <f>K8-L8</f>
        <v/>
      </c>
      <c r="N8" s="7">
        <f>IF(M8&lt;0,"Refundable","Payable")</f>
        <v/>
      </c>
    </row>
    <row r="9">
      <c r="A9" s="3" t="inlineStr">
        <is>
          <t>2026-04-08</t>
        </is>
      </c>
      <c r="B9" s="4" t="inlineStr">
        <is>
          <t>INV-1007</t>
        </is>
      </c>
      <c r="C9" s="5" t="inlineStr">
        <is>
          <t>Ethan Campbell</t>
        </is>
      </c>
      <c r="D9" s="5" t="inlineStr">
        <is>
          <t>Winnipeg</t>
        </is>
      </c>
      <c r="E9" s="6" t="inlineStr">
        <is>
          <t>MB</t>
        </is>
      </c>
      <c r="F9" s="7" t="inlineStr">
        <is>
          <t>Consulting</t>
        </is>
      </c>
      <c r="G9" s="8" t="n">
        <v>2775</v>
      </c>
      <c r="H9" s="9">
        <f>IF(E9="ON",0.13,IF(OR(E9="NB",E9="NS",E9="NL",E9="PE"),0.15,IF(E9="BC",0.05,IF(E9="QC",0.14975,0.05))))</f>
        <v/>
      </c>
      <c r="I9" s="9">
        <f>IF(OR(E9="ON",E9="NB",E9="NS",E9="NL",E9="PE",E9="QC",E9="BC",E9="AB"),0.05,0.05)</f>
        <v/>
      </c>
      <c r="J9" s="9">
        <f>IF(E9="ON",0.08,IF(E9="QC",0.09975,IF(E9="BC",0.07,0)))</f>
        <v/>
      </c>
      <c r="K9" s="8">
        <f>G9*H9</f>
        <v/>
      </c>
      <c r="L9" s="8">
        <f>G9*0.02</f>
        <v/>
      </c>
      <c r="M9" s="8">
        <f>K9-L9</f>
        <v/>
      </c>
      <c r="N9" s="7">
        <f>IF(M9&lt;0,"Refundable","Payable")</f>
        <v/>
      </c>
    </row>
    <row r="10">
      <c r="A10" s="10" t="inlineStr">
        <is>
          <t>2026-04-21</t>
        </is>
      </c>
      <c r="B10" s="11" t="inlineStr">
        <is>
          <t>INV-1008</t>
        </is>
      </c>
      <c r="C10" s="12" t="inlineStr">
        <is>
          <t>Charlotte Roy</t>
        </is>
      </c>
      <c r="D10" s="12" t="inlineStr">
        <is>
          <t>Quebec City</t>
        </is>
      </c>
      <c r="E10" s="6" t="inlineStr">
        <is>
          <t>QC</t>
        </is>
      </c>
      <c r="F10" s="7" t="inlineStr">
        <is>
          <t>Tax Prep</t>
        </is>
      </c>
      <c r="G10" s="13" t="n">
        <v>4100</v>
      </c>
      <c r="H10" s="14">
        <f>IF(E10="ON",0.13,IF(OR(E10="NB",E10="NS",E10="NL",E10="PE"),0.15,IF(E10="BC",0.05,IF(E10="QC",0.14975,0.05))))</f>
        <v/>
      </c>
      <c r="I10" s="14">
        <f>IF(OR(E10="ON",E10="NB",E10="NS",E10="NL",E10="PE",E10="QC",E10="BC",E10="AB"),0.05,0.05)</f>
        <v/>
      </c>
      <c r="J10" s="14">
        <f>IF(E10="ON",0.08,IF(E10="QC",0.09975,IF(E10="BC",0.07,0)))</f>
        <v/>
      </c>
      <c r="K10" s="13">
        <f>G10*H10</f>
        <v/>
      </c>
      <c r="L10" s="13">
        <f>G10*0.02</f>
        <v/>
      </c>
      <c r="M10" s="13">
        <f>K10-L10</f>
        <v/>
      </c>
      <c r="N10" s="7">
        <f>IF(M10&lt;0,"Refundable","Payable")</f>
        <v/>
      </c>
    </row>
    <row r="11">
      <c r="A11" s="3" t="inlineStr">
        <is>
          <t>2026-05-06</t>
        </is>
      </c>
      <c r="B11" s="4" t="inlineStr">
        <is>
          <t>INV-1009</t>
        </is>
      </c>
      <c r="C11" s="5" t="inlineStr">
        <is>
          <t>William Johnson</t>
        </is>
      </c>
      <c r="D11" s="5" t="inlineStr">
        <is>
          <t>Edmonton</t>
        </is>
      </c>
      <c r="E11" s="6" t="inlineStr">
        <is>
          <t>AB</t>
        </is>
      </c>
      <c r="F11" s="7" t="inlineStr">
        <is>
          <t>Coaching</t>
        </is>
      </c>
      <c r="G11" s="8" t="n">
        <v>3875</v>
      </c>
      <c r="H11" s="9">
        <f>IF(E11="ON",0.13,IF(OR(E11="NB",E11="NS",E11="NL",E11="PE"),0.15,IF(E11="BC",0.05,IF(E11="QC",0.14975,0.05))))</f>
        <v/>
      </c>
      <c r="I11" s="9">
        <f>IF(OR(E11="ON",E11="NB",E11="NS",E11="NL",E11="PE",E11="QC",E11="BC",E11="AB"),0.05,0.05)</f>
        <v/>
      </c>
      <c r="J11" s="9">
        <f>IF(E11="ON",0.08,IF(E11="QC",0.09975,IF(E11="BC",0.07,0)))</f>
        <v/>
      </c>
      <c r="K11" s="8">
        <f>G11*H11</f>
        <v/>
      </c>
      <c r="L11" s="8">
        <f>G11*0.02</f>
        <v/>
      </c>
      <c r="M11" s="8">
        <f>K11-L11</f>
        <v/>
      </c>
      <c r="N11" s="7">
        <f>IF(M11&lt;0,"Refundable","Payable")</f>
        <v/>
      </c>
    </row>
    <row r="12">
      <c r="A12" s="10" t="inlineStr">
        <is>
          <t>2026-05-27</t>
        </is>
      </c>
      <c r="B12" s="11" t="inlineStr">
        <is>
          <t>INV-1010</t>
        </is>
      </c>
      <c r="C12" s="12" t="inlineStr">
        <is>
          <t>Ava Singh</t>
        </is>
      </c>
      <c r="D12" s="12" t="inlineStr">
        <is>
          <t>Victoria</t>
        </is>
      </c>
      <c r="E12" s="6" t="inlineStr">
        <is>
          <t>BC</t>
        </is>
      </c>
      <c r="F12" s="7" t="inlineStr">
        <is>
          <t>Freelance Services</t>
        </is>
      </c>
      <c r="G12" s="13" t="n">
        <v>2950</v>
      </c>
      <c r="H12" s="14">
        <f>IF(E12="ON",0.13,IF(OR(E12="NB",E12="NS",E12="NL",E12="PE"),0.15,IF(E12="BC",0.05,IF(E12="QC",0.14975,0.05))))</f>
        <v/>
      </c>
      <c r="I12" s="14">
        <f>IF(OR(E12="ON",E12="NB",E12="NS",E12="NL",E12="PE",E12="QC",E12="BC",E12="AB"),0.05,0.05)</f>
        <v/>
      </c>
      <c r="J12" s="14">
        <f>IF(E12="ON",0.08,IF(E12="QC",0.09975,IF(E12="BC",0.07,0)))</f>
        <v/>
      </c>
      <c r="K12" s="13">
        <f>G12*H12</f>
        <v/>
      </c>
      <c r="L12" s="13">
        <f>G12*0.02</f>
        <v/>
      </c>
      <c r="M12" s="13">
        <f>K12-L12</f>
        <v/>
      </c>
      <c r="N12" s="7">
        <f>IF(M12&lt;0,"Refundable","Payable")</f>
        <v/>
      </c>
    </row>
    <row r="13">
      <c r="A13" s="15" t="n"/>
      <c r="B13" s="15" t="n"/>
      <c r="C13" s="15" t="n"/>
      <c r="D13" s="15" t="n"/>
      <c r="E13" s="15" t="n"/>
      <c r="F13" s="16" t="inlineStr">
        <is>
          <t>TOTALS</t>
        </is>
      </c>
      <c r="G13" s="17">
        <f>SUM(G3:G12)</f>
        <v/>
      </c>
      <c r="H13" s="15" t="n"/>
      <c r="I13" s="15" t="n"/>
      <c r="J13" s="15" t="n"/>
      <c r="K13" s="17">
        <f>SUM(K3:K12)</f>
        <v/>
      </c>
      <c r="L13" s="17">
        <f>SUM(L3:L12)</f>
        <v/>
      </c>
      <c r="M13" s="17">
        <f>SUM(M3:M12)</f>
        <v/>
      </c>
      <c r="N13" s="15" t="n"/>
    </row>
  </sheetData>
  <mergeCells count="1">
    <mergeCell ref="A1:N1"/>
  </mergeCells>
  <conditionalFormatting sqref="A3:N12">
    <cfRule type="expression" priority="1" dxfId="0" stopIfTrue="1">
      <formula>$M3&lt;0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2" customWidth="1" min="1" max="1"/>
    <col width="22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30" customHeight="1">
      <c r="A1" s="1" t="inlineStr">
        <is>
          <t>HST Remittance Summary Dashboard — Quick Method (Canada)</t>
        </is>
      </c>
    </row>
    <row r="2">
      <c r="A2" s="18" t="inlineStr">
        <is>
          <t>KEY METRICS</t>
        </is>
      </c>
      <c r="B2" s="18" t="inlineStr">
        <is>
          <t>VALUE</t>
        </is>
      </c>
    </row>
    <row r="3">
      <c r="A3" s="19" t="inlineStr">
        <is>
          <t>Total Taxable Sales (CAD)</t>
        </is>
      </c>
      <c r="B3" s="20">
        <f>SUM(HST_Calculator!G:G)</f>
        <v/>
      </c>
    </row>
    <row r="4">
      <c r="A4" s="21" t="inlineStr">
        <is>
          <t>Total HST Collected — Quick Method</t>
        </is>
      </c>
      <c r="B4" s="22">
        <f>SUM(HST_Calculator!K:K)</f>
        <v/>
      </c>
    </row>
    <row r="5">
      <c r="A5" s="19" t="inlineStr">
        <is>
          <t>Total Estimated ITCs (CAD)</t>
        </is>
      </c>
      <c r="B5" s="22">
        <f>SUM(HST_Calculator!L:L)</f>
        <v/>
      </c>
    </row>
    <row r="6">
      <c r="A6" s="21" t="inlineStr">
        <is>
          <t>Net HST Remittance (CAD)</t>
        </is>
      </c>
      <c r="B6" s="23">
        <f>SUM(HST_Calculator!M:M)</f>
        <v/>
      </c>
    </row>
    <row r="7">
      <c r="A7" s="19" t="inlineStr">
        <is>
          <t>Average Invoice Amount (CAD)</t>
        </is>
      </c>
      <c r="B7" s="24">
        <f>IFERROR(AVERAGE(HST_Calculator!G2:G1000),0)</f>
        <v/>
      </c>
    </row>
    <row r="8">
      <c r="A8" s="21" t="inlineStr">
        <is>
          <t>Count of Invoices</t>
        </is>
      </c>
      <c r="B8" s="25">
        <f>COUNTA(HST_Calculator!B3:B1000)</f>
        <v/>
      </c>
    </row>
    <row r="9">
      <c r="A9" s="19" t="inlineStr">
        <is>
          <t>Ontario Invoice Count</t>
        </is>
      </c>
      <c r="B9" s="25">
        <f>COUNTIF(HST_Calculator!E:E,"ON")</f>
        <v/>
      </c>
    </row>
    <row r="10">
      <c r="A10" s="21" t="inlineStr">
        <is>
          <t>Quebec Invoice Count</t>
        </is>
      </c>
      <c r="B10" s="25">
        <f>COUNTIF(HST_Calculator!E:E,"QC")</f>
        <v/>
      </c>
    </row>
    <row r="11">
      <c r="A11" s="19" t="inlineStr">
        <is>
          <t>BC Invoice Count</t>
        </is>
      </c>
      <c r="B11" s="25">
        <f>COUNTIF(HST_Calculator!E:E,"BC")</f>
        <v/>
      </c>
    </row>
    <row r="12">
      <c r="A12" s="21" t="inlineStr">
        <is>
          <t>Alberta Invoice Count</t>
        </is>
      </c>
      <c r="B12" s="25">
        <f>COUNTIF(HST_Calculator!E:E,"AB")</f>
        <v/>
      </c>
    </row>
    <row r="13">
      <c r="A13" s="19" t="inlineStr">
        <is>
          <t>Maritime Provinces Invoice Count</t>
        </is>
      </c>
      <c r="B13" s="25">
        <f>COUNTIF(HST_Calculator!E:E,"NS")</f>
        <v/>
      </c>
    </row>
    <row r="14">
      <c r="A14" s="21" t="inlineStr">
        <is>
          <t>ON Share of Total Invoices</t>
        </is>
      </c>
      <c r="B14" s="26">
        <f>IFERROR(COUNTIF(HST_Calculator!E:E,"ON")/COUNTA(HST_Calculator!E3:E1000),0)</f>
        <v/>
      </c>
    </row>
    <row r="15">
      <c r="A15" s="19" t="inlineStr">
        <is>
          <t>QC Share of Total Invoices</t>
        </is>
      </c>
      <c r="B15" s="26">
        <f>IFERROR(COUNTIF(HST_Calculator!E:E,"QC")/COUNTA(HST_Calculator!E3:E1000),0)</f>
        <v/>
      </c>
    </row>
    <row r="16">
      <c r="A16" s="21" t="inlineStr">
        <is>
          <t>BC Share of Total Invoices</t>
        </is>
      </c>
      <c r="B16" s="26">
        <f>IFERROR(COUNTIF(HST_Calculator!E:E,"BC")/COUNTA(HST_Calculator!E3:E1000),0)</f>
        <v/>
      </c>
    </row>
    <row r="17"/>
    <row r="18">
      <c r="A18" s="18" t="inlineStr">
        <is>
          <t>Province Sales Summary</t>
        </is>
      </c>
      <c r="B18" s="34" t="n"/>
      <c r="C18" s="34" t="n"/>
      <c r="D18" s="34" t="n"/>
      <c r="E18" s="34" t="n"/>
      <c r="F18" s="35" t="n"/>
    </row>
    <row r="19">
      <c r="A19" s="18" t="inlineStr">
        <is>
          <t>Province</t>
        </is>
      </c>
      <c r="B19" s="18" t="inlineStr">
        <is>
          <t>Invoice Count</t>
        </is>
      </c>
      <c r="C19" s="18" t="inlineStr">
        <is>
          <t>Total Sales (CAD)</t>
        </is>
      </c>
      <c r="D19" s="18" t="inlineStr">
        <is>
          <t>Total HST Collected</t>
        </is>
      </c>
      <c r="E19" s="18" t="inlineStr">
        <is>
          <t>Total Net Remittance</t>
        </is>
      </c>
      <c r="F19" s="18" t="inlineStr">
        <is>
          <t>% of Sales</t>
        </is>
      </c>
    </row>
    <row r="20">
      <c r="A20" s="27" t="inlineStr">
        <is>
          <t>ON</t>
        </is>
      </c>
      <c r="B20" s="11">
        <f>COUNTIF(HST_Calculator!E:E,"ON")</f>
        <v/>
      </c>
      <c r="C20" s="13">
        <f>IFERROR(SUMIF(HST_Calculator!E:E,"ON",HST_Calculator!G:G),0)</f>
        <v/>
      </c>
      <c r="D20" s="13">
        <f>IFERROR(SUMIF(HST_Calculator!E:E,"ON",HST_Calculator!K:K),0)</f>
        <v/>
      </c>
      <c r="E20" s="13">
        <f>IFERROR(SUMIF(HST_Calculator!E:E,"ON",HST_Calculator!M:M),0)</f>
        <v/>
      </c>
      <c r="F20" s="14">
        <f>IFERROR(C20/SUM(C20:C25),0)</f>
        <v/>
      </c>
    </row>
    <row r="21">
      <c r="A21" s="28" t="inlineStr">
        <is>
          <t>QC</t>
        </is>
      </c>
      <c r="B21" s="4">
        <f>COUNTIF(HST_Calculator!E:E,"QC")</f>
        <v/>
      </c>
      <c r="C21" s="8">
        <f>IFERROR(SUMIF(HST_Calculator!E:E,"QC",HST_Calculator!G:G),0)</f>
        <v/>
      </c>
      <c r="D21" s="8">
        <f>IFERROR(SUMIF(HST_Calculator!E:E,"QC",HST_Calculator!K:K),0)</f>
        <v/>
      </c>
      <c r="E21" s="8">
        <f>IFERROR(SUMIF(HST_Calculator!E:E,"QC",HST_Calculator!M:M),0)</f>
        <v/>
      </c>
      <c r="F21" s="9">
        <f>IFERROR(C21/SUM(C20:C25),0)</f>
        <v/>
      </c>
    </row>
    <row r="22">
      <c r="A22" s="27" t="inlineStr">
        <is>
          <t>BC</t>
        </is>
      </c>
      <c r="B22" s="11">
        <f>COUNTIF(HST_Calculator!E:E,"BC")</f>
        <v/>
      </c>
      <c r="C22" s="13">
        <f>IFERROR(SUMIF(HST_Calculator!E:E,"BC",HST_Calculator!G:G),0)</f>
        <v/>
      </c>
      <c r="D22" s="13">
        <f>IFERROR(SUMIF(HST_Calculator!E:E,"BC",HST_Calculator!K:K),0)</f>
        <v/>
      </c>
      <c r="E22" s="13">
        <f>IFERROR(SUMIF(HST_Calculator!E:E,"BC",HST_Calculator!M:M),0)</f>
        <v/>
      </c>
      <c r="F22" s="14">
        <f>IFERROR(C22/SUM(C20:C25),0)</f>
        <v/>
      </c>
    </row>
    <row r="23">
      <c r="A23" s="28" t="inlineStr">
        <is>
          <t>AB</t>
        </is>
      </c>
      <c r="B23" s="4">
        <f>COUNTIF(HST_Calculator!E:E,"AB")</f>
        <v/>
      </c>
      <c r="C23" s="8">
        <f>IFERROR(SUMIF(HST_Calculator!E:E,"AB",HST_Calculator!G:G),0)</f>
        <v/>
      </c>
      <c r="D23" s="8">
        <f>IFERROR(SUMIF(HST_Calculator!E:E,"AB",HST_Calculator!K:K),0)</f>
        <v/>
      </c>
      <c r="E23" s="8">
        <f>IFERROR(SUMIF(HST_Calculator!E:E,"AB",HST_Calculator!M:M),0)</f>
        <v/>
      </c>
      <c r="F23" s="9">
        <f>IFERROR(C23/SUM(C20:C25),0)</f>
        <v/>
      </c>
    </row>
    <row r="24">
      <c r="A24" s="27" t="inlineStr">
        <is>
          <t>NS</t>
        </is>
      </c>
      <c r="B24" s="11">
        <f>COUNTIF(HST_Calculator!E:E,"NS")</f>
        <v/>
      </c>
      <c r="C24" s="13">
        <f>IFERROR(SUMIF(HST_Calculator!E:E,"NS",HST_Calculator!G:G),0)</f>
        <v/>
      </c>
      <c r="D24" s="13">
        <f>IFERROR(SUMIF(HST_Calculator!E:E,"NS",HST_Calculator!K:K),0)</f>
        <v/>
      </c>
      <c r="E24" s="13">
        <f>IFERROR(SUMIF(HST_Calculator!E:E,"NS",HST_Calculator!M:M),0)</f>
        <v/>
      </c>
      <c r="F24" s="14">
        <f>IFERROR(C24/SUM(C20:C25),0)</f>
        <v/>
      </c>
    </row>
    <row r="25">
      <c r="A25" s="28" t="inlineStr">
        <is>
          <t>MB</t>
        </is>
      </c>
      <c r="B25" s="4">
        <f>COUNTIF(HST_Calculator!E:E,"MB")</f>
        <v/>
      </c>
      <c r="C25" s="8">
        <f>IFERROR(SUMIF(HST_Calculator!E:E,"MB",HST_Calculator!G:G),0)</f>
        <v/>
      </c>
      <c r="D25" s="8">
        <f>IFERROR(SUMIF(HST_Calculator!E:E,"MB",HST_Calculator!K:K),0)</f>
        <v/>
      </c>
      <c r="E25" s="8">
        <f>IFERROR(SUMIF(HST_Calculator!E:E,"MB",HST_Calculator!M:M),0)</f>
        <v/>
      </c>
      <c r="F25" s="9">
        <f>IFERROR(C25/SUM(C20:C25),0)</f>
        <v/>
      </c>
    </row>
  </sheetData>
  <mergeCells count="2">
    <mergeCell ref="A1:F1"/>
    <mergeCell ref="A18:F18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44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4" customWidth="1" min="3" max="3"/>
    <col width="18" customWidth="1" min="4" max="4"/>
    <col width="42" customWidth="1" min="5" max="5"/>
  </cols>
  <sheetData>
    <row r="1" ht="30" customHeight="1">
      <c r="A1" s="1" t="inlineStr">
        <is>
          <t>Quick Method HST — Reference Guide (Canada)</t>
        </is>
      </c>
    </row>
    <row r="2" ht="36" customHeight="1">
      <c r="A2" s="29" t="inlineStr">
        <is>
          <t>⚠️  This workbook is a planning and estimation tool only. It does not constitute tax advice. Consult a CPA or the CRA for your GST/HST obligations.</t>
        </is>
      </c>
      <c r="B2" s="34" t="n"/>
      <c r="C2" s="34" t="n"/>
      <c r="D2" s="34" t="n"/>
      <c r="E2" s="35" t="n"/>
    </row>
    <row r="3"/>
    <row r="4">
      <c r="A4" s="18" t="inlineStr">
        <is>
          <t>QUICK METHOD ELIGIBILITY — KEY FACTS</t>
        </is>
      </c>
      <c r="B4" s="34" t="n"/>
      <c r="C4" s="34" t="n"/>
      <c r="D4" s="34" t="n"/>
      <c r="E4" s="35" t="n"/>
    </row>
    <row r="5" ht="28" customHeight="1">
      <c r="A5" s="19" t="inlineStr">
        <is>
          <t xml:space="preserve">  • You must be a GST/HST registrant with annual taxable supplies of $400,000 or less (including associates).</t>
        </is>
      </c>
      <c r="B5" s="34" t="n"/>
      <c r="C5" s="34" t="n"/>
      <c r="D5" s="34" t="n"/>
      <c r="E5" s="35" t="n"/>
    </row>
    <row r="6" ht="28" customHeight="1">
      <c r="A6" s="21" t="inlineStr">
        <is>
          <t xml:space="preserve">  • New registrants may elect to use the Quick Method from the date of registration.</t>
        </is>
      </c>
      <c r="B6" s="34" t="n"/>
      <c r="C6" s="34" t="n"/>
      <c r="D6" s="34" t="n"/>
      <c r="E6" s="35" t="n"/>
    </row>
    <row r="7" ht="28" customHeight="1">
      <c r="A7" s="19" t="inlineStr">
        <is>
          <t xml:space="preserve">  • Charities, non-profit organizations, financial institutions, and public service bodies generally cannot use the Quick Method.</t>
        </is>
      </c>
      <c r="B7" s="34" t="n"/>
      <c r="C7" s="34" t="n"/>
      <c r="D7" s="34" t="n"/>
      <c r="E7" s="35" t="n"/>
    </row>
    <row r="8" ht="28" customHeight="1">
      <c r="A8" s="21" t="inlineStr">
        <is>
          <t xml:space="preserve">  • The Quick Method does not apply to zero-rated supplies (e.g., basic groceries, prescription drugs).</t>
        </is>
      </c>
      <c r="B8" s="34" t="n"/>
      <c r="C8" s="34" t="n"/>
      <c r="D8" s="34" t="n"/>
      <c r="E8" s="35" t="n"/>
    </row>
    <row r="9" ht="28" customHeight="1">
      <c r="A9" s="19" t="inlineStr">
        <is>
          <t xml:space="preserve">  • You must file an election with the CRA (Form GST74) to start using the Quick Method.</t>
        </is>
      </c>
      <c r="B9" s="34" t="n"/>
      <c r="C9" s="34" t="n"/>
      <c r="D9" s="34" t="n"/>
      <c r="E9" s="35" t="n"/>
    </row>
    <row r="10" ht="28" customHeight="1">
      <c r="A10" s="21" t="inlineStr">
        <is>
          <t xml:space="preserve">  • Under the Quick Method, you remit a lower percentage of your sales and usually cannot claim ITCs (except on capital purchases).</t>
        </is>
      </c>
      <c r="B10" s="34" t="n"/>
      <c r="C10" s="34" t="n"/>
      <c r="D10" s="34" t="n"/>
      <c r="E10" s="35" t="n"/>
    </row>
    <row r="11" ht="28" customHeight="1">
      <c r="A11" s="19" t="inlineStr">
        <is>
          <t xml:space="preserve">  • File your GST/HST return on a quarterly or annual basis; the reporting period depends on your annual taxable revenues.</t>
        </is>
      </c>
      <c r="B11" s="34" t="n"/>
      <c r="C11" s="34" t="n"/>
      <c r="D11" s="34" t="n"/>
      <c r="E11" s="35" t="n"/>
    </row>
    <row r="12" ht="28" customHeight="1">
      <c r="A12" s="21" t="inlineStr">
        <is>
          <t xml:space="preserve">  • CRA Business Number (BN) format example: 123456789 RT 0001. Include your BN on all invoices.</t>
        </is>
      </c>
      <c r="B12" s="34" t="n"/>
      <c r="C12" s="34" t="n"/>
      <c r="D12" s="34" t="n"/>
      <c r="E12" s="35" t="n"/>
    </row>
    <row r="13" ht="28" customHeight="1">
      <c r="A13" s="19" t="inlineStr">
        <is>
          <t xml:space="preserve">  • Keep all invoices, receipts, and records for a minimum of 6 years as required by the CRA.</t>
        </is>
      </c>
      <c r="B13" s="34" t="n"/>
      <c r="C13" s="34" t="n"/>
      <c r="D13" s="34" t="n"/>
      <c r="E13" s="35" t="n"/>
    </row>
    <row r="14" ht="28" customHeight="1">
      <c r="A14" s="21" t="inlineStr">
        <is>
          <t xml:space="preserve">  • For detailed guidance, refer to CRA Guide RC4058 — Quick Method of Accounting for GST/HST.</t>
        </is>
      </c>
      <c r="B14" s="34" t="n"/>
      <c r="C14" s="34" t="n"/>
      <c r="D14" s="34" t="n"/>
      <c r="E14" s="35" t="n"/>
    </row>
    <row r="15"/>
    <row r="16">
      <c r="A16" s="18" t="inlineStr">
        <is>
          <t>PROVINCIAL HST/GST RATE REFERENCE TABLE</t>
        </is>
      </c>
      <c r="B16" s="34" t="n"/>
      <c r="C16" s="34" t="n"/>
      <c r="D16" s="34" t="n"/>
      <c r="E16" s="35" t="n"/>
    </row>
    <row r="17">
      <c r="A17" s="18" t="inlineStr">
        <is>
          <t>Province / Territory</t>
        </is>
      </c>
      <c r="B17" s="18" t="inlineStr">
        <is>
          <t>Combined Rate</t>
        </is>
      </c>
      <c r="C17" s="18" t="inlineStr">
        <is>
          <t>GST Portion</t>
        </is>
      </c>
      <c r="D17" s="18" t="inlineStr">
        <is>
          <t>Provincial Portion</t>
        </is>
      </c>
      <c r="E17" s="18" t="inlineStr">
        <is>
          <t>Notes</t>
        </is>
      </c>
    </row>
    <row r="18" ht="20" customHeight="1">
      <c r="A18" s="30" t="inlineStr">
        <is>
          <t>Ontario (ON)</t>
        </is>
      </c>
      <c r="B18" s="30" t="inlineStr">
        <is>
          <t>13% HST</t>
        </is>
      </c>
      <c r="C18" s="30" t="inlineStr">
        <is>
          <t>5%</t>
        </is>
      </c>
      <c r="D18" s="30" t="inlineStr">
        <is>
          <t>8% (PVAT)</t>
        </is>
      </c>
      <c r="E18" s="21" t="inlineStr">
        <is>
          <t>HST — Harmonised Sales Tax</t>
        </is>
      </c>
    </row>
    <row r="19" ht="20" customHeight="1">
      <c r="A19" s="31" t="inlineStr">
        <is>
          <t>New Brunswick (NB)</t>
        </is>
      </c>
      <c r="B19" s="31" t="inlineStr">
        <is>
          <t>15% HST</t>
        </is>
      </c>
      <c r="C19" s="31" t="inlineStr">
        <is>
          <t>5%</t>
        </is>
      </c>
      <c r="D19" s="31" t="inlineStr">
        <is>
          <t>10%</t>
        </is>
      </c>
      <c r="E19" s="19" t="inlineStr">
        <is>
          <t>HST — Harmonised Sales Tax</t>
        </is>
      </c>
    </row>
    <row r="20" ht="20" customHeight="1">
      <c r="A20" s="30" t="inlineStr">
        <is>
          <t>Nova Scotia (NS)</t>
        </is>
      </c>
      <c r="B20" s="30" t="inlineStr">
        <is>
          <t>15% HST</t>
        </is>
      </c>
      <c r="C20" s="30" t="inlineStr">
        <is>
          <t>5%</t>
        </is>
      </c>
      <c r="D20" s="30" t="inlineStr">
        <is>
          <t>10%</t>
        </is>
      </c>
      <c r="E20" s="21" t="inlineStr">
        <is>
          <t>HST — Harmonised Sales Tax</t>
        </is>
      </c>
    </row>
    <row r="21" ht="20" customHeight="1">
      <c r="A21" s="31" t="inlineStr">
        <is>
          <t>Newfoundland &amp; Labrador (NL)</t>
        </is>
      </c>
      <c r="B21" s="31" t="inlineStr">
        <is>
          <t>15% HST</t>
        </is>
      </c>
      <c r="C21" s="31" t="inlineStr">
        <is>
          <t>5%</t>
        </is>
      </c>
      <c r="D21" s="31" t="inlineStr">
        <is>
          <t>10%</t>
        </is>
      </c>
      <c r="E21" s="19" t="inlineStr">
        <is>
          <t>HST — Harmonised Sales Tax</t>
        </is>
      </c>
    </row>
    <row r="22" ht="20" customHeight="1">
      <c r="A22" s="30" t="inlineStr">
        <is>
          <t>Prince Edward Island (PE)</t>
        </is>
      </c>
      <c r="B22" s="30" t="inlineStr">
        <is>
          <t>15% HST</t>
        </is>
      </c>
      <c r="C22" s="30" t="inlineStr">
        <is>
          <t>5%</t>
        </is>
      </c>
      <c r="D22" s="30" t="inlineStr">
        <is>
          <t>10%</t>
        </is>
      </c>
      <c r="E22" s="21" t="inlineStr">
        <is>
          <t>HST — Harmonised Sales Tax</t>
        </is>
      </c>
    </row>
    <row r="23" ht="20" customHeight="1">
      <c r="A23" s="31" t="inlineStr">
        <is>
          <t>British Columbia (BC)</t>
        </is>
      </c>
      <c r="B23" s="31" t="inlineStr">
        <is>
          <t>5% GST + 7% PST</t>
        </is>
      </c>
      <c r="C23" s="31" t="inlineStr">
        <is>
          <t>5%</t>
        </is>
      </c>
      <c r="D23" s="31" t="inlineStr">
        <is>
          <t>7% PST</t>
        </is>
      </c>
      <c r="E23" s="19" t="inlineStr">
        <is>
          <t>PST charged separately by province</t>
        </is>
      </c>
    </row>
    <row r="24" ht="20" customHeight="1">
      <c r="A24" s="30" t="inlineStr">
        <is>
          <t>Alberta (AB)</t>
        </is>
      </c>
      <c r="B24" s="30" t="inlineStr">
        <is>
          <t>5% GST</t>
        </is>
      </c>
      <c r="C24" s="30" t="inlineStr">
        <is>
          <t>5%</t>
        </is>
      </c>
      <c r="D24" s="30" t="inlineStr">
        <is>
          <t>None</t>
        </is>
      </c>
      <c r="E24" s="21" t="inlineStr">
        <is>
          <t>No provincial sales tax</t>
        </is>
      </c>
    </row>
    <row r="25" ht="20" customHeight="1">
      <c r="A25" s="31" t="inlineStr">
        <is>
          <t>Saskatchewan (SK)</t>
        </is>
      </c>
      <c r="B25" s="31" t="inlineStr">
        <is>
          <t>5% GST + 6% PST</t>
        </is>
      </c>
      <c r="C25" s="31" t="inlineStr">
        <is>
          <t>5%</t>
        </is>
      </c>
      <c r="D25" s="31" t="inlineStr">
        <is>
          <t>6% PST</t>
        </is>
      </c>
      <c r="E25" s="19" t="inlineStr">
        <is>
          <t>PST charged separately by province</t>
        </is>
      </c>
    </row>
    <row r="26" ht="20" customHeight="1">
      <c r="A26" s="30" t="inlineStr">
        <is>
          <t>Manitoba (MB)</t>
        </is>
      </c>
      <c r="B26" s="30" t="inlineStr">
        <is>
          <t>5% GST + 7% RST</t>
        </is>
      </c>
      <c r="C26" s="30" t="inlineStr">
        <is>
          <t>5%</t>
        </is>
      </c>
      <c r="D26" s="30" t="inlineStr">
        <is>
          <t>7% RST</t>
        </is>
      </c>
      <c r="E26" s="21" t="inlineStr">
        <is>
          <t>Retail Sales Tax charged separately</t>
        </is>
      </c>
    </row>
    <row r="27" ht="20" customHeight="1">
      <c r="A27" s="31" t="inlineStr">
        <is>
          <t>Quebec (QC)</t>
        </is>
      </c>
      <c r="B27" s="31" t="inlineStr">
        <is>
          <t>5% GST + 9.975% QST</t>
        </is>
      </c>
      <c r="C27" s="31" t="inlineStr">
        <is>
          <t>5%</t>
        </is>
      </c>
      <c r="D27" s="31" t="inlineStr">
        <is>
          <t>9.975% QST</t>
        </is>
      </c>
      <c r="E27" s="19" t="inlineStr">
        <is>
          <t>QST administered by Revenu Québec</t>
        </is>
      </c>
    </row>
    <row r="28" ht="20" customHeight="1">
      <c r="A28" s="30" t="inlineStr">
        <is>
          <t>Yukon (YT)</t>
        </is>
      </c>
      <c r="B28" s="30" t="inlineStr">
        <is>
          <t>5% GST</t>
        </is>
      </c>
      <c r="C28" s="30" t="inlineStr">
        <is>
          <t>5%</t>
        </is>
      </c>
      <c r="D28" s="30" t="inlineStr">
        <is>
          <t>None</t>
        </is>
      </c>
      <c r="E28" s="21" t="inlineStr">
        <is>
          <t>No territorial sales tax</t>
        </is>
      </c>
    </row>
    <row r="29" ht="20" customHeight="1">
      <c r="A29" s="31" t="inlineStr">
        <is>
          <t>Northwest Territories (NT)</t>
        </is>
      </c>
      <c r="B29" s="31" t="inlineStr">
        <is>
          <t>5% GST</t>
        </is>
      </c>
      <c r="C29" s="31" t="inlineStr">
        <is>
          <t>5%</t>
        </is>
      </c>
      <c r="D29" s="31" t="inlineStr">
        <is>
          <t>None</t>
        </is>
      </c>
      <c r="E29" s="19" t="inlineStr">
        <is>
          <t>No territorial sales tax</t>
        </is>
      </c>
    </row>
    <row r="30" ht="20" customHeight="1">
      <c r="A30" s="30" t="inlineStr">
        <is>
          <t>Nunavut (NU)</t>
        </is>
      </c>
      <c r="B30" s="30" t="inlineStr">
        <is>
          <t>5% GST</t>
        </is>
      </c>
      <c r="C30" s="30" t="inlineStr">
        <is>
          <t>5%</t>
        </is>
      </c>
      <c r="D30" s="30" t="inlineStr">
        <is>
          <t>None</t>
        </is>
      </c>
      <c r="E30" s="21" t="inlineStr">
        <is>
          <t>No territorial sales tax</t>
        </is>
      </c>
    </row>
    <row r="31"/>
    <row r="32"/>
    <row r="33">
      <c r="A33" s="18" t="inlineStr">
        <is>
          <t>QUICK METHOD REMITTANCE RATE LOGIC EXAMPLE</t>
        </is>
      </c>
      <c r="B33" s="34" t="n"/>
      <c r="C33" s="34" t="n"/>
      <c r="D33" s="34" t="n"/>
      <c r="E33" s="35" t="n"/>
    </row>
    <row r="34" ht="22" customHeight="1">
      <c r="A34" s="21" t="inlineStr">
        <is>
          <t xml:space="preserve">  Scenario:  Ontario Consulting Invoice   </t>
        </is>
      </c>
      <c r="B34" s="34" t="n"/>
      <c r="C34" s="34" t="n"/>
      <c r="D34" s="34" t="n"/>
      <c r="E34" s="35" t="n"/>
    </row>
    <row r="35" ht="22" customHeight="1">
      <c r="A35" s="19" t="inlineStr">
        <is>
          <t xml:space="preserve">  Taxable Sales:  $4,850.00   </t>
        </is>
      </c>
      <c r="B35" s="34" t="n"/>
      <c r="C35" s="34" t="n"/>
      <c r="D35" s="34" t="n"/>
      <c r="E35" s="35" t="n"/>
    </row>
    <row r="36" ht="22" customHeight="1">
      <c r="A36" s="21" t="inlineStr">
        <is>
          <t xml:space="preserve">  HST Rate:  13%   HST-participating province</t>
        </is>
      </c>
      <c r="B36" s="34" t="n"/>
      <c r="C36" s="34" t="n"/>
      <c r="D36" s="34" t="n"/>
      <c r="E36" s="35" t="n"/>
    </row>
    <row r="37" ht="22" customHeight="1">
      <c r="A37" s="19" t="inlineStr">
        <is>
          <t xml:space="preserve">  HST Collected:  $630.50   = $4,850 x 13%</t>
        </is>
      </c>
      <c r="B37" s="34" t="n"/>
      <c r="C37" s="34" t="n"/>
      <c r="D37" s="34" t="n"/>
      <c r="E37" s="35" t="n"/>
    </row>
    <row r="38" ht="22" customHeight="1">
      <c r="A38" s="21" t="inlineStr">
        <is>
          <t xml:space="preserve">  Quick Method Rate:  8.8% (for most service businesses)   CRA-specified Quick Method rate for ON services</t>
        </is>
      </c>
      <c r="B38" s="34" t="n"/>
      <c r="C38" s="34" t="n"/>
      <c r="D38" s="34" t="n"/>
      <c r="E38" s="35" t="n"/>
    </row>
    <row r="39" ht="22" customHeight="1">
      <c r="A39" s="19" t="inlineStr">
        <is>
          <t xml:space="preserve">  Remittance Amount:  $426.80   = ($4,850 + $630.50) x 8.8%</t>
        </is>
      </c>
      <c r="B39" s="34" t="n"/>
      <c r="C39" s="34" t="n"/>
      <c r="D39" s="34" t="n"/>
      <c r="E39" s="35" t="n"/>
    </row>
    <row r="40" ht="22" customHeight="1">
      <c r="A40" s="21" t="inlineStr">
        <is>
          <t xml:space="preserve">  Estimated ITC:  $97.00   Simplified: 2% of taxable sales (illustrative)</t>
        </is>
      </c>
      <c r="B40" s="34" t="n"/>
      <c r="C40" s="34" t="n"/>
      <c r="D40" s="34" t="n"/>
      <c r="E40" s="35" t="n"/>
    </row>
    <row r="41" ht="22" customHeight="1">
      <c r="A41" s="19" t="inlineStr">
        <is>
          <t xml:space="preserve">  Net Payable:  $533.50 (illustrative)   HST Collected minus estimated ITC</t>
        </is>
      </c>
      <c r="B41" s="34" t="n"/>
      <c r="C41" s="34" t="n"/>
      <c r="D41" s="34" t="n"/>
      <c r="E41" s="35" t="n"/>
    </row>
    <row r="42" ht="22" customHeight="1">
      <c r="A42" s="32" t="inlineStr">
        <is>
          <t xml:space="preserve">  NOTE: Use CRA tables for exact Quick Method remittance rates.</t>
        </is>
      </c>
      <c r="B42" s="34" t="n"/>
      <c r="C42" s="34" t="n"/>
      <c r="D42" s="34" t="n"/>
      <c r="E42" s="35" t="n"/>
    </row>
    <row r="43"/>
    <row r="44">
      <c r="A44" s="33" t="inlineStr">
        <is>
          <t>CRA Resources: www.canada.ca/en/revenue-agency  |  Guide RC4058 — Quick Method  |  BN Registration: 1-800-959-5525</t>
        </is>
      </c>
      <c r="B44" s="34" t="n"/>
      <c r="C44" s="34" t="n"/>
      <c r="D44" s="34" t="n"/>
      <c r="E44" s="35" t="n"/>
    </row>
  </sheetData>
  <mergeCells count="25">
    <mergeCell ref="A1:E1"/>
    <mergeCell ref="A2:E2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14:E14"/>
    <mergeCell ref="A16:E16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4:E4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2026-06-18T12:50:57Z</dcterms:created>
  <dcterms:modified xmlns:dcterms="http://purl.org/dc/terms/" xmlns:xsi="http://www.w3.org/2001/XMLSchema-instance" xsi:type="dcterms:W3CDTF">2026-06-18T12:50:57Z</dcterms:modified>
</cp:coreProperties>
</file>