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SP Tracker" sheetId="1" state="visible" r:id="rId1"/>
    <sheet xmlns:r="http://schemas.openxmlformats.org/officeDocument/2006/relationships" name="Summary Dashboard" sheetId="2" state="visible" r:id="rId2"/>
    <sheet xmlns:r="http://schemas.openxmlformats.org/officeDocument/2006/relationships" name="Grant Rules" sheetId="3" state="visible" r:id="rId3"/>
    <sheet xmlns:r="http://schemas.openxmlformats.org/officeDocument/2006/relationships" name="Instructions" sheetId="4" state="visible" r:id="rId4"/>
  </sheets>
  <definedNames/>
  <calcPr calcId="124519" fullCalcOnLoad="1"/>
</workbook>
</file>

<file path=xl/styles.xml><?xml version="1.0" encoding="utf-8"?>
<styleSheet xmlns="http://schemas.openxmlformats.org/spreadsheetml/2006/main">
  <numFmts count="2">
    <numFmt numFmtId="164" formatCode="YYYY-MM-DD"/>
    <numFmt numFmtId="165" formatCode="$#,##0.00"/>
  </numFmts>
  <fonts count="12">
    <font>
      <name val="Calibri"/>
      <family val="2"/>
      <color theme="1"/>
      <sz val="11"/>
      <scheme val="minor"/>
    </font>
    <font>
      <name val="Calibri"/>
      <b val="1"/>
      <color rgb="00FFFFFF"/>
      <sz val="11"/>
    </font>
    <font>
      <name val="Calibri"/>
      <sz val="10"/>
    </font>
    <font>
      <name val="Calibri"/>
      <b val="1"/>
      <color rgb="001E293B"/>
      <sz val="14"/>
    </font>
    <font>
      <name val="Calibri"/>
      <i val="1"/>
      <color rgb="0064748B"/>
      <sz val="10"/>
    </font>
    <font>
      <name val="Calibri"/>
      <b val="1"/>
      <color rgb="00FFFFFF"/>
      <sz val="12"/>
    </font>
    <font>
      <name val="Calibri"/>
      <b val="1"/>
      <color rgb="001E293B"/>
      <sz val="12"/>
    </font>
    <font>
      <name val="Calibri"/>
      <b val="1"/>
      <color rgb="001E293B"/>
      <sz val="11"/>
    </font>
    <font>
      <name val="Calibri"/>
      <b val="1"/>
      <color rgb="00FFFFFF"/>
      <sz val="10"/>
    </font>
    <font>
      <name val="Calibri"/>
      <b val="1"/>
      <sz val="10"/>
    </font>
    <font>
      <name val="Calibri"/>
      <b val="1"/>
      <color rgb="0016A34A"/>
      <sz val="10"/>
    </font>
    <font>
      <name val="Calibri"/>
      <i val="1"/>
      <color rgb="0064748B"/>
      <sz val="9"/>
    </font>
  </fonts>
  <fills count="7">
    <fill>
      <patternFill/>
    </fill>
    <fill>
      <patternFill patternType="gray125"/>
    </fill>
    <fill>
      <patternFill patternType="solid">
        <fgColor rgb="001E293B"/>
      </patternFill>
    </fill>
    <fill>
      <patternFill patternType="solid">
        <fgColor rgb="00FFFBEB"/>
      </patternFill>
    </fill>
    <fill>
      <patternFill patternType="solid">
        <fgColor rgb="00F8FAFC"/>
      </patternFill>
    </fill>
    <fill>
      <patternFill patternType="solid">
        <fgColor rgb="00FFFFFF"/>
      </patternFill>
    </fill>
    <fill>
      <patternFill patternType="solid">
        <fgColor rgb="00C8102E"/>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33">
    <xf numFmtId="0" fontId="0" fillId="0" borderId="0" pivotButton="0" quotePrefix="0" xfId="0"/>
    <xf numFmtId="0" fontId="1" fillId="2" borderId="1" applyAlignment="1" pivotButton="0" quotePrefix="0" xfId="0">
      <alignment horizontal="center" vertical="center" wrapText="1"/>
    </xf>
    <xf numFmtId="0" fontId="2" fillId="4" borderId="1" applyAlignment="1" pivotButton="0" quotePrefix="0" xfId="0">
      <alignment horizontal="left" vertical="center" wrapText="1"/>
    </xf>
    <xf numFmtId="0" fontId="2" fillId="4" borderId="1" applyAlignment="1" pivotButton="0" quotePrefix="0" xfId="0">
      <alignment horizontal="center" vertical="center" wrapText="1"/>
    </xf>
    <xf numFmtId="164" fontId="2" fillId="4" borderId="1" applyAlignment="1" pivotButton="0" quotePrefix="0" xfId="0">
      <alignment horizontal="center" vertical="center" wrapText="1"/>
    </xf>
    <xf numFmtId="165" fontId="2" fillId="3" borderId="1" applyAlignment="1" pivotButton="0" quotePrefix="0" xfId="0">
      <alignment horizontal="center" vertical="center" wrapText="1"/>
    </xf>
    <xf numFmtId="165" fontId="2" fillId="4" borderId="1" applyAlignment="1" pivotButton="0" quotePrefix="0" xfId="0">
      <alignment horizontal="center" vertical="center" wrapText="1"/>
    </xf>
    <xf numFmtId="9" fontId="2" fillId="4" borderId="1" applyAlignment="1" pivotButton="0" quotePrefix="0" xfId="0">
      <alignment horizontal="center" vertical="center" wrapText="1"/>
    </xf>
    <xf numFmtId="0" fontId="2" fillId="5" borderId="1" applyAlignment="1" pivotButton="0" quotePrefix="0" xfId="0">
      <alignment horizontal="left" vertical="center" wrapText="1"/>
    </xf>
    <xf numFmtId="0" fontId="2" fillId="5" borderId="1" applyAlignment="1" pivotButton="0" quotePrefix="0" xfId="0">
      <alignment horizontal="center" vertical="center" wrapText="1"/>
    </xf>
    <xf numFmtId="164" fontId="2" fillId="5" borderId="1" applyAlignment="1" pivotButton="0" quotePrefix="0" xfId="0">
      <alignment horizontal="center" vertical="center" wrapText="1"/>
    </xf>
    <xf numFmtId="165" fontId="2" fillId="5" borderId="1" applyAlignment="1" pivotButton="0" quotePrefix="0" xfId="0">
      <alignment horizontal="center" vertical="center" wrapText="1"/>
    </xf>
    <xf numFmtId="9" fontId="2" fillId="5" borderId="1" applyAlignment="1" pivotButton="0" quotePrefix="0" xfId="0">
      <alignment horizontal="center" vertical="center" wrapText="1"/>
    </xf>
    <xf numFmtId="0" fontId="3" fillId="0" borderId="0" applyAlignment="1" pivotButton="0" quotePrefix="0" xfId="0">
      <alignment horizontal="left" vertical="center" wrapText="1"/>
    </xf>
    <xf numFmtId="0" fontId="4" fillId="0" borderId="0" pivotButton="0" quotePrefix="0" xfId="0"/>
    <xf numFmtId="0" fontId="5" fillId="2" borderId="1" applyAlignment="1" pivotButton="0" quotePrefix="0" xfId="0">
      <alignment horizontal="left" vertical="center" wrapText="1"/>
    </xf>
    <xf numFmtId="165" fontId="6" fillId="5" borderId="1" applyAlignment="1" pivotButton="0" quotePrefix="0" xfId="0">
      <alignment horizontal="center" vertical="center" wrapText="1"/>
    </xf>
    <xf numFmtId="165" fontId="6" fillId="4" borderId="1" applyAlignment="1" pivotButton="0" quotePrefix="0" xfId="0">
      <alignment horizontal="center" vertical="center" wrapText="1"/>
    </xf>
    <xf numFmtId="1" fontId="6" fillId="5" borderId="1" applyAlignment="1" pivotButton="0" quotePrefix="0" xfId="0">
      <alignment horizontal="center" vertical="center" wrapText="1"/>
    </xf>
    <xf numFmtId="0" fontId="7" fillId="0" borderId="0" pivotButton="0" quotePrefix="0" xfId="0"/>
    <xf numFmtId="0" fontId="8" fillId="6" borderId="1" applyAlignment="1" pivotButton="0" quotePrefix="0" xfId="0">
      <alignment horizontal="center" vertical="center" wrapText="1"/>
    </xf>
    <xf numFmtId="0" fontId="8" fillId="6" borderId="1" pivotButton="0" quotePrefix="0" xfId="0"/>
    <xf numFmtId="0" fontId="2" fillId="5" borderId="1" pivotButton="0" quotePrefix="0" xfId="0"/>
    <xf numFmtId="165" fontId="2" fillId="5" borderId="1" pivotButton="0" quotePrefix="0" xfId="0"/>
    <xf numFmtId="0" fontId="2" fillId="4" borderId="1" pivotButton="0" quotePrefix="0" xfId="0"/>
    <xf numFmtId="165" fontId="2" fillId="4" borderId="1" pivotButton="0" quotePrefix="0" xfId="0"/>
    <xf numFmtId="0" fontId="9" fillId="5" borderId="1" applyAlignment="1" pivotButton="0" quotePrefix="0" xfId="0">
      <alignment horizontal="left" vertical="center" wrapText="1"/>
    </xf>
    <xf numFmtId="0" fontId="10" fillId="5" borderId="1" applyAlignment="1" pivotButton="0" quotePrefix="0" xfId="0">
      <alignment horizontal="center" vertical="center" wrapText="1"/>
    </xf>
    <xf numFmtId="0" fontId="9" fillId="4" borderId="1" applyAlignment="1" pivotButton="0" quotePrefix="0" xfId="0">
      <alignment horizontal="left" vertical="center" wrapText="1"/>
    </xf>
    <xf numFmtId="0" fontId="10" fillId="4" borderId="1" applyAlignment="1" pivotButton="0" quotePrefix="0" xfId="0">
      <alignment horizontal="center" vertical="center" wrapText="1"/>
    </xf>
    <xf numFmtId="0" fontId="11" fillId="0" borderId="0" pivotButton="0" quotePrefix="0" xfId="0"/>
    <xf numFmtId="0" fontId="1" fillId="2" borderId="1" applyAlignment="1" pivotButton="0" quotePrefix="0" xfId="0">
      <alignment horizontal="left" vertical="center" wrapText="1"/>
    </xf>
    <xf numFmtId="0" fontId="0" fillId="2"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Annual Contribution vs CESG Received by Child</a:t>
            </a:r>
          </a:p>
        </rich>
      </tx>
    </title>
    <plotArea>
      <barChart>
        <barDir val="col"/>
        <grouping val="clustered"/>
        <ser>
          <idx val="0"/>
          <order val="0"/>
          <tx>
            <strRef>
              <f>'Summary Dashboard'!B13</f>
            </strRef>
          </tx>
          <spPr>
            <a:solidFill xmlns:a="http://schemas.openxmlformats.org/drawingml/2006/main">
              <a:srgbClr val="1E293B"/>
            </a:solidFill>
            <a:ln xmlns:a="http://schemas.openxmlformats.org/drawingml/2006/main">
              <a:prstDash val="solid"/>
            </a:ln>
          </spPr>
          <cat>
            <numRef>
              <f>'Summary Dashboard'!$A$14:$A$23</f>
            </numRef>
          </cat>
          <val>
            <numRef>
              <f>'Summary Dashboard'!$B$14:$B$23</f>
            </numRef>
          </val>
        </ser>
        <ser>
          <idx val="1"/>
          <order val="1"/>
          <tx>
            <strRef>
              <f>'Summary Dashboard'!C13</f>
            </strRef>
          </tx>
          <spPr>
            <a:solidFill xmlns:a="http://schemas.openxmlformats.org/drawingml/2006/main">
              <a:srgbClr val="C8102E"/>
            </a:solidFill>
            <a:ln xmlns:a="http://schemas.openxmlformats.org/drawingml/2006/main">
              <a:prstDash val="solid"/>
            </a:ln>
          </spPr>
          <cat>
            <numRef>
              <f>'Summary Dashboard'!$A$14:$A$23</f>
            </numRef>
          </cat>
          <val>
            <numRef>
              <f>'Summary Dashboard'!$C$14:$C$23</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Child</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Amount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Remaining CESG Room by Beneficiary</a:t>
            </a:r>
          </a:p>
        </rich>
      </tx>
    </title>
    <plotArea>
      <barChart>
        <barDir val="bar"/>
        <grouping val="clustered"/>
        <ser>
          <idx val="0"/>
          <order val="0"/>
          <tx>
            <strRef>
              <f>'Summary Dashboard'!D13</f>
            </strRef>
          </tx>
          <spPr>
            <a:solidFill xmlns:a="http://schemas.openxmlformats.org/drawingml/2006/main">
              <a:srgbClr val="16A34A"/>
            </a:solidFill>
            <a:ln xmlns:a="http://schemas.openxmlformats.org/drawingml/2006/main">
              <a:prstDash val="solid"/>
            </a:ln>
          </spPr>
          <cat>
            <numRef>
              <f>'Summary Dashboard'!$A$14:$A$23</f>
            </numRef>
          </cat>
          <val>
            <numRef>
              <f>'Summary Dashboard'!$D$14:$D$23</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Room ($)</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Child</a:t>
                </a:r>
              </a:p>
            </rich>
          </tx>
        </title>
        <majorTickMark val="none"/>
        <minorTickMark val="none"/>
        <crossAx val="10"/>
      </valAx>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Share of Total Contributions by Province</a:t>
            </a:r>
          </a:p>
        </rich>
      </tx>
    </title>
    <plotArea>
      <pieChart>
        <varyColors val="1"/>
        <ser>
          <idx val="0"/>
          <order val="0"/>
          <tx>
            <strRef>
              <f>'Summary Dashboard'!B38</f>
            </strRef>
          </tx>
          <spPr>
            <a:ln xmlns:a="http://schemas.openxmlformats.org/drawingml/2006/main">
              <a:prstDash val="solid"/>
            </a:ln>
          </spPr>
          <cat>
            <numRef>
              <f>'Summary Dashboard'!$A$39:$A$44</f>
            </numRef>
          </cat>
          <val>
            <numRef>
              <f>'Summary Dashboard'!$B$39:$B$44</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6</col>
      <colOff>0</colOff>
      <row>3</row>
      <rowOff>0</rowOff>
    </from>
    <ext cx="7200000" cy="432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6</col>
      <colOff>0</colOff>
      <row>23</row>
      <rowOff>0</rowOff>
    </from>
    <ext cx="7200000" cy="432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6</col>
      <colOff>0</colOff>
      <row>43</row>
      <rowOff>0</rowOff>
    </from>
    <ext cx="5760000" cy="432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R11"/>
  <sheetViews>
    <sheetView workbookViewId="0">
      <pane ySplit="1" topLeftCell="A2" activePane="bottomLeft" state="frozen"/>
      <selection pane="bottomLeft" activeCell="A1" sqref="A1"/>
    </sheetView>
  </sheetViews>
  <sheetFormatPr baseColWidth="8" defaultRowHeight="15"/>
  <cols>
    <col width="18" customWidth="1" min="1" max="1"/>
    <col width="16" customWidth="1" min="2" max="2"/>
    <col width="14" customWidth="1" min="3" max="3"/>
    <col width="12" customWidth="1" min="4" max="4"/>
    <col width="16" customWidth="1" min="5" max="5"/>
    <col width="14" customWidth="1" min="6" max="6"/>
    <col width="16" customWidth="1" min="7" max="7"/>
    <col width="20" customWidth="1" min="8" max="8"/>
    <col width="22" customWidth="1" min="9" max="9"/>
    <col width="24" customWidth="1" min="10" max="10"/>
    <col width="12" customWidth="1" min="11" max="11"/>
    <col width="22" customWidth="1" min="12" max="12"/>
    <col width="22" customWidth="1" min="13" max="13"/>
    <col width="22" customWidth="1" min="14" max="14"/>
    <col width="18" customWidth="1" min="15" max="15"/>
    <col width="16" customWidth="1" min="16" max="16"/>
    <col width="20" customWidth="1" min="17" max="17"/>
    <col width="24" customWidth="1" min="18" max="18"/>
  </cols>
  <sheetData>
    <row r="1" ht="36" customHeight="1">
      <c r="A1" s="1" t="inlineStr">
        <is>
          <t>Child Name</t>
        </is>
      </c>
      <c r="B1" s="1" t="inlineStr">
        <is>
          <t>SIN Last 3 Digits</t>
        </is>
      </c>
      <c r="C1" s="1" t="inlineStr">
        <is>
          <t>Date of Birth</t>
        </is>
      </c>
      <c r="D1" s="1" t="inlineStr">
        <is>
          <t>Province</t>
        </is>
      </c>
      <c r="E1" s="1" t="inlineStr">
        <is>
          <t>Beneficiary Age</t>
        </is>
      </c>
      <c r="F1" s="1" t="inlineStr">
        <is>
          <t>Plan Start Date</t>
        </is>
      </c>
      <c r="G1" s="1" t="inlineStr">
        <is>
          <t>Contribution Year</t>
        </is>
      </c>
      <c r="H1" s="1" t="inlineStr">
        <is>
          <t>Annual Contribution ($)</t>
        </is>
      </c>
      <c r="I1" s="1" t="inlineStr">
        <is>
          <t>Lifetime Contributions ($)</t>
        </is>
      </c>
      <c r="J1" s="1" t="inlineStr">
        <is>
          <t>Annual CESG Eligible Amount ($)</t>
        </is>
      </c>
      <c r="K1" s="1" t="inlineStr">
        <is>
          <t>CESG Rate</t>
        </is>
      </c>
      <c r="L1" s="1" t="inlineStr">
        <is>
          <t>Annual CESG Received ($)</t>
        </is>
      </c>
      <c r="M1" s="1" t="inlineStr">
        <is>
          <t>Lifetime CESG Received ($)</t>
        </is>
      </c>
      <c r="N1" s="1" t="inlineStr">
        <is>
          <t>CESG Room Remaining ($)</t>
        </is>
      </c>
      <c r="O1" s="1" t="inlineStr">
        <is>
          <t>Additional CESG (%)</t>
        </is>
      </c>
      <c r="P1" s="1" t="inlineStr">
        <is>
          <t>CLB Received ($)</t>
        </is>
      </c>
      <c r="Q1" s="1" t="inlineStr">
        <is>
          <t>Grant Status</t>
        </is>
      </c>
      <c r="R1" s="1" t="inlineStr">
        <is>
          <t>Notes</t>
        </is>
      </c>
    </row>
    <row r="2" ht="20" customHeight="1">
      <c r="A2" s="2" t="inlineStr">
        <is>
          <t>Liam Chen</t>
        </is>
      </c>
      <c r="B2" s="3" t="inlineStr">
        <is>
          <t>412</t>
        </is>
      </c>
      <c r="C2" s="4" t="inlineStr">
        <is>
          <t>2018-03-15</t>
        </is>
      </c>
      <c r="D2" s="3" t="inlineStr">
        <is>
          <t>ON</t>
        </is>
      </c>
      <c r="E2" s="3">
        <f>IFERROR(DATEDIF(C2,TODAY(),"Y"),0)</f>
        <v/>
      </c>
      <c r="F2" s="4" t="inlineStr">
        <is>
          <t>2016-01-01</t>
        </is>
      </c>
      <c r="G2" s="3" t="n">
        <v>2026</v>
      </c>
      <c r="H2" s="5" t="n">
        <v>2500</v>
      </c>
      <c r="I2" s="6">
        <f>SUM($H$2:H2)</f>
        <v/>
      </c>
      <c r="J2" s="6">
        <f>MIN(H2,2500)</f>
        <v/>
      </c>
      <c r="K2" s="7">
        <f>0.2</f>
        <v/>
      </c>
      <c r="L2" s="6">
        <f>J2*K2</f>
        <v/>
      </c>
      <c r="M2" s="6">
        <f>SUM($L$2:L2)</f>
        <v/>
      </c>
      <c r="N2" s="6">
        <f>MAX(0,7200-M2)</f>
        <v/>
      </c>
      <c r="O2" s="7">
        <f>IF(E2&lt;18,IF(H2&lt;=500,0.3,IF(H2&lt;=2500,0.1,0)),0)</f>
        <v/>
      </c>
      <c r="P2" s="6">
        <f>IF(AND(E2&lt;21,H2&gt;=0),500,0)</f>
        <v/>
      </c>
      <c r="Q2" s="3">
        <f>IF(O2&gt;0,"Eligible","Track contributions")</f>
        <v/>
      </c>
      <c r="R2" s="2" t="inlineStr">
        <is>
          <t>Max CESG reached at $2,500</t>
        </is>
      </c>
    </row>
    <row r="3" ht="20" customHeight="1">
      <c r="A3" s="8" t="inlineStr">
        <is>
          <t>Emma Patel</t>
        </is>
      </c>
      <c r="B3" s="9" t="inlineStr">
        <is>
          <t>867</t>
        </is>
      </c>
      <c r="C3" s="10" t="inlineStr">
        <is>
          <t>2020-07-22</t>
        </is>
      </c>
      <c r="D3" s="9" t="inlineStr">
        <is>
          <t>BC</t>
        </is>
      </c>
      <c r="E3" s="9">
        <f>IFERROR(DATEDIF(C3,TODAY(),"Y"),0)</f>
        <v/>
      </c>
      <c r="F3" s="10" t="inlineStr">
        <is>
          <t>2020-01-01</t>
        </is>
      </c>
      <c r="G3" s="9" t="n">
        <v>2026</v>
      </c>
      <c r="H3" s="5" t="n">
        <v>1500</v>
      </c>
      <c r="I3" s="11">
        <f>SUM($H$2:H3)</f>
        <v/>
      </c>
      <c r="J3" s="11">
        <f>MIN(H3,2500)</f>
        <v/>
      </c>
      <c r="K3" s="12">
        <f>0.2</f>
        <v/>
      </c>
      <c r="L3" s="11">
        <f>J3*K3</f>
        <v/>
      </c>
      <c r="M3" s="11">
        <f>SUM($L$2:L3)</f>
        <v/>
      </c>
      <c r="N3" s="11">
        <f>MAX(0,7200-M3)</f>
        <v/>
      </c>
      <c r="O3" s="12">
        <f>IF(E3&lt;18,IF(H3&lt;=500,0.3,IF(H3&lt;=2500,0.1,0)),0)</f>
        <v/>
      </c>
      <c r="P3" s="11">
        <f>IF(AND(E3&lt;21,H3&gt;=0),500,0)</f>
        <v/>
      </c>
      <c r="Q3" s="9">
        <f>IF(O3&gt;0,"Eligible","Track contributions")</f>
        <v/>
      </c>
      <c r="R3" s="8" t="inlineStr">
        <is>
          <t>BC RESP grant may apply</t>
        </is>
      </c>
    </row>
    <row r="4" ht="20" customHeight="1">
      <c r="A4" s="2" t="inlineStr">
        <is>
          <t>Noah Tremblay</t>
        </is>
      </c>
      <c r="B4" s="3" t="inlineStr">
        <is>
          <t>234</t>
        </is>
      </c>
      <c r="C4" s="4" t="inlineStr">
        <is>
          <t>2015-11-08</t>
        </is>
      </c>
      <c r="D4" s="3" t="inlineStr">
        <is>
          <t>QC</t>
        </is>
      </c>
      <c r="E4" s="3">
        <f>IFERROR(DATEDIF(C4,TODAY(),"Y"),0)</f>
        <v/>
      </c>
      <c r="F4" s="4" t="inlineStr">
        <is>
          <t>2015-01-01</t>
        </is>
      </c>
      <c r="G4" s="3" t="n">
        <v>2026</v>
      </c>
      <c r="H4" s="5" t="n">
        <v>2500</v>
      </c>
      <c r="I4" s="6">
        <f>SUM($H$2:H4)</f>
        <v/>
      </c>
      <c r="J4" s="6">
        <f>MIN(H4,2500)</f>
        <v/>
      </c>
      <c r="K4" s="7">
        <f>0.2</f>
        <v/>
      </c>
      <c r="L4" s="6">
        <f>J4*K4</f>
        <v/>
      </c>
      <c r="M4" s="6">
        <f>SUM($L$2:L4)</f>
        <v/>
      </c>
      <c r="N4" s="6">
        <f>MAX(0,7200-M4)</f>
        <v/>
      </c>
      <c r="O4" s="7">
        <f>IF(E4&lt;18,IF(H4&lt;=500,0.3,IF(H4&lt;=2500,0.1,0)),0)</f>
        <v/>
      </c>
      <c r="P4" s="6">
        <f>IF(AND(E4&lt;21,H4&gt;=0),500,0)</f>
        <v/>
      </c>
      <c r="Q4" s="3">
        <f>IF(O4&gt;0,"Eligible","Track contributions")</f>
        <v/>
      </c>
      <c r="R4" s="2" t="inlineStr">
        <is>
          <t>Quebec AQEE may supplement</t>
        </is>
      </c>
    </row>
    <row r="5" ht="20" customHeight="1">
      <c r="A5" s="8" t="inlineStr">
        <is>
          <t>Olivia Martin</t>
        </is>
      </c>
      <c r="B5" s="9" t="inlineStr">
        <is>
          <t>591</t>
        </is>
      </c>
      <c r="C5" s="10" t="inlineStr">
        <is>
          <t>2019-04-30</t>
        </is>
      </c>
      <c r="D5" s="9" t="inlineStr">
        <is>
          <t>AB</t>
        </is>
      </c>
      <c r="E5" s="9">
        <f>IFERROR(DATEDIF(C5,TODAY(),"Y"),0)</f>
        <v/>
      </c>
      <c r="F5" s="10" t="inlineStr">
        <is>
          <t>2019-01-01</t>
        </is>
      </c>
      <c r="G5" s="9" t="n">
        <v>2026</v>
      </c>
      <c r="H5" s="5" t="n">
        <v>3000</v>
      </c>
      <c r="I5" s="11">
        <f>SUM($H$2:H5)</f>
        <v/>
      </c>
      <c r="J5" s="11">
        <f>MIN(H5,2500)</f>
        <v/>
      </c>
      <c r="K5" s="12">
        <f>0.2</f>
        <v/>
      </c>
      <c r="L5" s="11">
        <f>J5*K5</f>
        <v/>
      </c>
      <c r="M5" s="11">
        <f>SUM($L$2:L5)</f>
        <v/>
      </c>
      <c r="N5" s="11">
        <f>MAX(0,7200-M5)</f>
        <v/>
      </c>
      <c r="O5" s="12">
        <f>IF(E5&lt;18,IF(H5&lt;=500,0.3,IF(H5&lt;=2500,0.1,0)),0)</f>
        <v/>
      </c>
      <c r="P5" s="11">
        <f>IF(AND(E5&lt;21,H5&gt;=0),500,0)</f>
        <v/>
      </c>
      <c r="Q5" s="9">
        <f>IF(O5&gt;0,"Eligible","Track contributions")</f>
        <v/>
      </c>
      <c r="R5" s="8" t="inlineStr">
        <is>
          <t>Over $2,500; excess earns no CESG</t>
        </is>
      </c>
    </row>
    <row r="6" ht="20" customHeight="1">
      <c r="A6" s="2" t="inlineStr">
        <is>
          <t>Lucas Johnson</t>
        </is>
      </c>
      <c r="B6" s="3" t="inlineStr">
        <is>
          <t>748</t>
        </is>
      </c>
      <c r="C6" s="4" t="inlineStr">
        <is>
          <t>2022-01-17</t>
        </is>
      </c>
      <c r="D6" s="3" t="inlineStr">
        <is>
          <t>ON</t>
        </is>
      </c>
      <c r="E6" s="3">
        <f>IFERROR(DATEDIF(C6,TODAY(),"Y"),0)</f>
        <v/>
      </c>
      <c r="F6" s="4" t="inlineStr">
        <is>
          <t>2022-01-01</t>
        </is>
      </c>
      <c r="G6" s="3" t="n">
        <v>2026</v>
      </c>
      <c r="H6" s="5" t="n">
        <v>500</v>
      </c>
      <c r="I6" s="6">
        <f>SUM($H$2:H6)</f>
        <v/>
      </c>
      <c r="J6" s="6">
        <f>MIN(H6,2500)</f>
        <v/>
      </c>
      <c r="K6" s="7">
        <f>0.2</f>
        <v/>
      </c>
      <c r="L6" s="6">
        <f>J6*K6</f>
        <v/>
      </c>
      <c r="M6" s="6">
        <f>SUM($L$2:L6)</f>
        <v/>
      </c>
      <c r="N6" s="6">
        <f>MAX(0,7200-M6)</f>
        <v/>
      </c>
      <c r="O6" s="7">
        <f>IF(E6&lt;18,IF(H6&lt;=500,0.3,IF(H6&lt;=2500,0.1,0)),0)</f>
        <v/>
      </c>
      <c r="P6" s="6">
        <f>IF(AND(E6&lt;21,H6&gt;=0),500,0)</f>
        <v/>
      </c>
      <c r="Q6" s="3">
        <f>IF(O6&gt;0,"Eligible","Track contributions")</f>
        <v/>
      </c>
      <c r="R6" s="2" t="inlineStr">
        <is>
          <t>Low contribution year; additional CESG applies</t>
        </is>
      </c>
    </row>
    <row r="7" ht="20" customHeight="1">
      <c r="A7" s="8" t="inlineStr">
        <is>
          <t>Sophie Nguyen</t>
        </is>
      </c>
      <c r="B7" s="9" t="inlineStr">
        <is>
          <t>163</t>
        </is>
      </c>
      <c r="C7" s="10" t="inlineStr">
        <is>
          <t>2016-09-03</t>
        </is>
      </c>
      <c r="D7" s="9" t="inlineStr">
        <is>
          <t>NS</t>
        </is>
      </c>
      <c r="E7" s="9">
        <f>IFERROR(DATEDIF(C7,TODAY(),"Y"),0)</f>
        <v/>
      </c>
      <c r="F7" s="10" t="inlineStr">
        <is>
          <t>2016-01-01</t>
        </is>
      </c>
      <c r="G7" s="9" t="n">
        <v>2026</v>
      </c>
      <c r="H7" s="5" t="n">
        <v>2500</v>
      </c>
      <c r="I7" s="11">
        <f>SUM($H$2:H7)</f>
        <v/>
      </c>
      <c r="J7" s="11">
        <f>MIN(H7,2500)</f>
        <v/>
      </c>
      <c r="K7" s="12">
        <f>0.2</f>
        <v/>
      </c>
      <c r="L7" s="11">
        <f>J7*K7</f>
        <v/>
      </c>
      <c r="M7" s="11">
        <f>SUM($L$2:L7)</f>
        <v/>
      </c>
      <c r="N7" s="11">
        <f>MAX(0,7200-M7)</f>
        <v/>
      </c>
      <c r="O7" s="12">
        <f>IF(E7&lt;18,IF(H7&lt;=500,0.3,IF(H7&lt;=2500,0.1,0)),0)</f>
        <v/>
      </c>
      <c r="P7" s="11">
        <f>IF(AND(E7&lt;21,H7&gt;=0),500,0)</f>
        <v/>
      </c>
      <c r="Q7" s="9">
        <f>IF(O7&gt;0,"Eligible","Track contributions")</f>
        <v/>
      </c>
      <c r="R7" s="8" t="inlineStr">
        <is>
          <t>NS Affordable Living tax credit note</t>
        </is>
      </c>
    </row>
    <row r="8" ht="20" customHeight="1">
      <c r="A8" s="2" t="inlineStr">
        <is>
          <t>Ethan Wilson</t>
        </is>
      </c>
      <c r="B8" s="3" t="inlineStr">
        <is>
          <t>325</t>
        </is>
      </c>
      <c r="C8" s="4" t="inlineStr">
        <is>
          <t>2021-06-25</t>
        </is>
      </c>
      <c r="D8" s="3" t="inlineStr">
        <is>
          <t>MB</t>
        </is>
      </c>
      <c r="E8" s="3">
        <f>IFERROR(DATEDIF(C8,TODAY(),"Y"),0)</f>
        <v/>
      </c>
      <c r="F8" s="4" t="inlineStr">
        <is>
          <t>2021-01-01</t>
        </is>
      </c>
      <c r="G8" s="3" t="n">
        <v>2026</v>
      </c>
      <c r="H8" s="5" t="n">
        <v>250</v>
      </c>
      <c r="I8" s="6">
        <f>SUM($H$2:H8)</f>
        <v/>
      </c>
      <c r="J8" s="6">
        <f>MIN(H8,2500)</f>
        <v/>
      </c>
      <c r="K8" s="7">
        <f>0.2</f>
        <v/>
      </c>
      <c r="L8" s="6">
        <f>J8*K8</f>
        <v/>
      </c>
      <c r="M8" s="6">
        <f>SUM($L$2:L8)</f>
        <v/>
      </c>
      <c r="N8" s="6">
        <f>MAX(0,7200-M8)</f>
        <v/>
      </c>
      <c r="O8" s="7">
        <f>IF(E8&lt;18,IF(H8&lt;=500,0.3,IF(H8&lt;=2500,0.1,0)),0)</f>
        <v/>
      </c>
      <c r="P8" s="6">
        <f>IF(AND(E8&lt;21,H8&gt;=0),500,0)</f>
        <v/>
      </c>
      <c r="Q8" s="3">
        <f>IF(O8&gt;0,"Eligible","Track contributions")</f>
        <v/>
      </c>
      <c r="R8" s="2" t="inlineStr">
        <is>
          <t>New beneficiary; building room</t>
        </is>
      </c>
    </row>
    <row r="9" ht="20" customHeight="1">
      <c r="A9" s="8" t="inlineStr">
        <is>
          <t>Charlotte Brown</t>
        </is>
      </c>
      <c r="B9" s="9" t="inlineStr">
        <is>
          <t>089</t>
        </is>
      </c>
      <c r="C9" s="10" t="inlineStr">
        <is>
          <t>2014-12-11</t>
        </is>
      </c>
      <c r="D9" s="9" t="inlineStr">
        <is>
          <t>AB</t>
        </is>
      </c>
      <c r="E9" s="9">
        <f>IFERROR(DATEDIF(C9,TODAY(),"Y"),0)</f>
        <v/>
      </c>
      <c r="F9" s="10" t="inlineStr">
        <is>
          <t>2014-01-01</t>
        </is>
      </c>
      <c r="G9" s="9" t="n">
        <v>2026</v>
      </c>
      <c r="H9" s="5" t="n">
        <v>5000</v>
      </c>
      <c r="I9" s="11">
        <f>SUM($H$2:H9)</f>
        <v/>
      </c>
      <c r="J9" s="11">
        <f>MIN(H9,2500)</f>
        <v/>
      </c>
      <c r="K9" s="12">
        <f>0.2</f>
        <v/>
      </c>
      <c r="L9" s="11">
        <f>J9*K9</f>
        <v/>
      </c>
      <c r="M9" s="11">
        <f>SUM($L$2:L9)</f>
        <v/>
      </c>
      <c r="N9" s="11">
        <f>MAX(0,7200-M9)</f>
        <v/>
      </c>
      <c r="O9" s="12">
        <f>IF(E9&lt;18,IF(H9&lt;=500,0.3,IF(H9&lt;=2500,0.1,0)),0)</f>
        <v/>
      </c>
      <c r="P9" s="11">
        <f>IF(AND(E9&lt;21,H9&gt;=0),500,0)</f>
        <v/>
      </c>
      <c r="Q9" s="9">
        <f>IF(O9&gt;0,"Eligible","Track contributions")</f>
        <v/>
      </c>
      <c r="R9" s="8" t="inlineStr">
        <is>
          <t>Contribution exceeds $2,500; review</t>
        </is>
      </c>
    </row>
    <row r="10" ht="20" customHeight="1">
      <c r="A10" s="2" t="inlineStr">
        <is>
          <t>William Scott</t>
        </is>
      </c>
      <c r="B10" s="3" t="inlineStr">
        <is>
          <t>452</t>
        </is>
      </c>
      <c r="C10" s="4" t="inlineStr">
        <is>
          <t>2017-08-19</t>
        </is>
      </c>
      <c r="D10" s="3" t="inlineStr">
        <is>
          <t>QC</t>
        </is>
      </c>
      <c r="E10" s="3">
        <f>IFERROR(DATEDIF(C10,TODAY(),"Y"),0)</f>
        <v/>
      </c>
      <c r="F10" s="4" t="inlineStr">
        <is>
          <t>2017-01-01</t>
        </is>
      </c>
      <c r="G10" s="3" t="n">
        <v>2026</v>
      </c>
      <c r="H10" s="5" t="n">
        <v>2500</v>
      </c>
      <c r="I10" s="6">
        <f>SUM($H$2:H10)</f>
        <v/>
      </c>
      <c r="J10" s="6">
        <f>MIN(H10,2500)</f>
        <v/>
      </c>
      <c r="K10" s="7">
        <f>0.2</f>
        <v/>
      </c>
      <c r="L10" s="6">
        <f>J10*K10</f>
        <v/>
      </c>
      <c r="M10" s="6">
        <f>SUM($L$2:L10)</f>
        <v/>
      </c>
      <c r="N10" s="6">
        <f>MAX(0,7200-M10)</f>
        <v/>
      </c>
      <c r="O10" s="7">
        <f>IF(E10&lt;18,IF(H10&lt;=500,0.3,IF(H10&lt;=2500,0.1,0)),0)</f>
        <v/>
      </c>
      <c r="P10" s="6">
        <f>IF(AND(E10&lt;21,H10&gt;=0),500,0)</f>
        <v/>
      </c>
      <c r="Q10" s="3">
        <f>IF(O10&gt;0,"Eligible","Track contributions")</f>
        <v/>
      </c>
      <c r="R10" s="2" t="inlineStr">
        <is>
          <t>Approaching 18; check deadline</t>
        </is>
      </c>
    </row>
    <row r="11" ht="20" customHeight="1">
      <c r="A11" s="8" t="inlineStr">
        <is>
          <t>Ava Anderson</t>
        </is>
      </c>
      <c r="B11" s="9" t="inlineStr">
        <is>
          <t>716</t>
        </is>
      </c>
      <c r="C11" s="10" t="inlineStr">
        <is>
          <t>2023-02-28</t>
        </is>
      </c>
      <c r="D11" s="9" t="inlineStr">
        <is>
          <t>BC</t>
        </is>
      </c>
      <c r="E11" s="9">
        <f>IFERROR(DATEDIF(C11,TODAY(),"Y"),0)</f>
        <v/>
      </c>
      <c r="F11" s="10" t="inlineStr">
        <is>
          <t>2023-01-01</t>
        </is>
      </c>
      <c r="G11" s="9" t="n">
        <v>2026</v>
      </c>
      <c r="H11" s="5" t="n">
        <v>1000</v>
      </c>
      <c r="I11" s="11">
        <f>SUM($H$2:H11)</f>
        <v/>
      </c>
      <c r="J11" s="11">
        <f>MIN(H11,2500)</f>
        <v/>
      </c>
      <c r="K11" s="12">
        <f>0.2</f>
        <v/>
      </c>
      <c r="L11" s="11">
        <f>J11*K11</f>
        <v/>
      </c>
      <c r="M11" s="11">
        <f>SUM($L$2:L11)</f>
        <v/>
      </c>
      <c r="N11" s="11">
        <f>MAX(0,7200-M11)</f>
        <v/>
      </c>
      <c r="O11" s="12">
        <f>IF(E11&lt;18,IF(H11&lt;=500,0.3,IF(H11&lt;=2500,0.1,0)),0)</f>
        <v/>
      </c>
      <c r="P11" s="11">
        <f>IF(AND(E11&lt;21,H11&gt;=0),500,0)</f>
        <v/>
      </c>
      <c r="Q11" s="9">
        <f>IF(O11&gt;0,"Eligible","Track contributions")</f>
        <v/>
      </c>
      <c r="R11" s="8" t="inlineStr">
        <is>
          <t>Under 1 year; CLB potential</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44"/>
  <sheetViews>
    <sheetView workbookViewId="0">
      <selection activeCell="A1" sqref="A1"/>
    </sheetView>
  </sheetViews>
  <sheetFormatPr baseColWidth="8" defaultRowHeight="15"/>
  <cols>
    <col width="36" customWidth="1" min="1" max="1"/>
    <col width="22" customWidth="1" min="2" max="2"/>
    <col width="22" customWidth="1" min="3" max="3"/>
    <col width="22" customWidth="1" min="4" max="4"/>
    <col width="22" customWidth="1" min="5" max="5"/>
  </cols>
  <sheetData>
    <row r="1" ht="30" customHeight="1">
      <c r="A1" s="13" t="inlineStr">
        <is>
          <t>RESP Grant Tracker — Summary Dashboard</t>
        </is>
      </c>
    </row>
    <row r="2">
      <c r="A2" s="14" t="inlineStr">
        <is>
          <t>As of 2026 — All figures in CAD ($)</t>
        </is>
      </c>
    </row>
    <row r="3"/>
    <row r="4">
      <c r="A4" s="15" t="inlineStr">
        <is>
          <t>Key Metrics</t>
        </is>
      </c>
      <c r="B4" s="1" t="inlineStr">
        <is>
          <t>Value</t>
        </is>
      </c>
    </row>
    <row r="5">
      <c r="A5" s="8" t="inlineStr">
        <is>
          <t>Total RESP Contributions</t>
        </is>
      </c>
      <c r="B5" s="16">
        <f>SUM('RESP Tracker'!H:H)</f>
        <v/>
      </c>
    </row>
    <row r="6">
      <c r="A6" s="2" t="inlineStr">
        <is>
          <t>Total CESG Received</t>
        </is>
      </c>
      <c r="B6" s="17">
        <f>SUM('RESP Tracker'!L:L)</f>
        <v/>
      </c>
    </row>
    <row r="7">
      <c r="A7" s="8" t="inlineStr">
        <is>
          <t>Total CLB Received</t>
        </is>
      </c>
      <c r="B7" s="16">
        <f>SUM('RESP Tracker'!P:P)</f>
        <v/>
      </c>
    </row>
    <row r="8">
      <c r="A8" s="2" t="inlineStr">
        <is>
          <t>Average Contribution per Child</t>
        </is>
      </c>
      <c r="B8" s="17">
        <f>IFERROR(AVERAGE('RESP Tracker'!H2:H11),0)</f>
        <v/>
      </c>
    </row>
    <row r="9">
      <c r="A9" s="8" t="inlineStr">
        <is>
          <t>Number of Eligible Beneficiaries</t>
        </is>
      </c>
      <c r="B9" s="18">
        <f>COUNTIF('RESP Tracker'!Q:Q,"Eligible")</f>
        <v/>
      </c>
    </row>
    <row r="10">
      <c r="A10" s="2" t="inlineStr">
        <is>
          <t>Total Remaining CESG Room</t>
        </is>
      </c>
      <c r="B10" s="17">
        <f>SUM('RESP Tracker'!N:N)</f>
        <v/>
      </c>
    </row>
    <row r="11"/>
    <row r="12" ht="22" customHeight="1">
      <c r="A12" s="19" t="inlineStr">
        <is>
          <t>Child Contribution &amp; CESG Breakdown (2026)</t>
        </is>
      </c>
    </row>
    <row r="13">
      <c r="A13" s="20" t="inlineStr">
        <is>
          <t>Child Name</t>
        </is>
      </c>
      <c r="B13" s="20" t="inlineStr">
        <is>
          <t>Annual Contribution ($)</t>
        </is>
      </c>
      <c r="C13" s="20" t="inlineStr">
        <is>
          <t>Annual CESG Received ($)</t>
        </is>
      </c>
      <c r="D13" s="20" t="inlineStr">
        <is>
          <t>Remaining CESG Room ($)</t>
        </is>
      </c>
      <c r="E13" s="20" t="inlineStr">
        <is>
          <t>CLB Received ($)</t>
        </is>
      </c>
    </row>
    <row r="14">
      <c r="A14" s="2" t="inlineStr">
        <is>
          <t>Liam Chen</t>
        </is>
      </c>
      <c r="B14" s="6">
        <f>IFERROR('RESP Tracker'!H3,0)</f>
        <v/>
      </c>
      <c r="C14" s="6">
        <f>IFERROR('RESP Tracker'!L3,0)</f>
        <v/>
      </c>
      <c r="D14" s="6">
        <f>IFERROR('RESP Tracker'!N3,0)</f>
        <v/>
      </c>
      <c r="E14" s="6">
        <f>IFERROR('RESP Tracker'!P3,0)</f>
        <v/>
      </c>
    </row>
    <row r="15">
      <c r="A15" s="8" t="inlineStr">
        <is>
          <t>Emma Patel</t>
        </is>
      </c>
      <c r="B15" s="11">
        <f>IFERROR('RESP Tracker'!H4,0)</f>
        <v/>
      </c>
      <c r="C15" s="11">
        <f>IFERROR('RESP Tracker'!L4,0)</f>
        <v/>
      </c>
      <c r="D15" s="11">
        <f>IFERROR('RESP Tracker'!N4,0)</f>
        <v/>
      </c>
      <c r="E15" s="11">
        <f>IFERROR('RESP Tracker'!P4,0)</f>
        <v/>
      </c>
    </row>
    <row r="16">
      <c r="A16" s="2" t="inlineStr">
        <is>
          <t>Noah Tremblay</t>
        </is>
      </c>
      <c r="B16" s="6">
        <f>IFERROR('RESP Tracker'!H5,0)</f>
        <v/>
      </c>
      <c r="C16" s="6">
        <f>IFERROR('RESP Tracker'!L5,0)</f>
        <v/>
      </c>
      <c r="D16" s="6">
        <f>IFERROR('RESP Tracker'!N5,0)</f>
        <v/>
      </c>
      <c r="E16" s="6">
        <f>IFERROR('RESP Tracker'!P5,0)</f>
        <v/>
      </c>
    </row>
    <row r="17">
      <c r="A17" s="8" t="inlineStr">
        <is>
          <t>Olivia Martin</t>
        </is>
      </c>
      <c r="B17" s="11">
        <f>IFERROR('RESP Tracker'!H6,0)</f>
        <v/>
      </c>
      <c r="C17" s="11">
        <f>IFERROR('RESP Tracker'!L6,0)</f>
        <v/>
      </c>
      <c r="D17" s="11">
        <f>IFERROR('RESP Tracker'!N6,0)</f>
        <v/>
      </c>
      <c r="E17" s="11">
        <f>IFERROR('RESP Tracker'!P6,0)</f>
        <v/>
      </c>
    </row>
    <row r="18">
      <c r="A18" s="2" t="inlineStr">
        <is>
          <t>Lucas Johnson</t>
        </is>
      </c>
      <c r="B18" s="6">
        <f>IFERROR('RESP Tracker'!H7,0)</f>
        <v/>
      </c>
      <c r="C18" s="6">
        <f>IFERROR('RESP Tracker'!L7,0)</f>
        <v/>
      </c>
      <c r="D18" s="6">
        <f>IFERROR('RESP Tracker'!N7,0)</f>
        <v/>
      </c>
      <c r="E18" s="6">
        <f>IFERROR('RESP Tracker'!P7,0)</f>
        <v/>
      </c>
    </row>
    <row r="19">
      <c r="A19" s="8" t="inlineStr">
        <is>
          <t>Sophie Nguyen</t>
        </is>
      </c>
      <c r="B19" s="11">
        <f>IFERROR('RESP Tracker'!H8,0)</f>
        <v/>
      </c>
      <c r="C19" s="11">
        <f>IFERROR('RESP Tracker'!L8,0)</f>
        <v/>
      </c>
      <c r="D19" s="11">
        <f>IFERROR('RESP Tracker'!N8,0)</f>
        <v/>
      </c>
      <c r="E19" s="11">
        <f>IFERROR('RESP Tracker'!P8,0)</f>
        <v/>
      </c>
    </row>
    <row r="20">
      <c r="A20" s="2" t="inlineStr">
        <is>
          <t>Ethan Wilson</t>
        </is>
      </c>
      <c r="B20" s="6">
        <f>IFERROR('RESP Tracker'!H9,0)</f>
        <v/>
      </c>
      <c r="C20" s="6">
        <f>IFERROR('RESP Tracker'!L9,0)</f>
        <v/>
      </c>
      <c r="D20" s="6">
        <f>IFERROR('RESP Tracker'!N9,0)</f>
        <v/>
      </c>
      <c r="E20" s="6">
        <f>IFERROR('RESP Tracker'!P9,0)</f>
        <v/>
      </c>
    </row>
    <row r="21">
      <c r="A21" s="8" t="inlineStr">
        <is>
          <t>Charlotte Brown</t>
        </is>
      </c>
      <c r="B21" s="11">
        <f>IFERROR('RESP Tracker'!H10,0)</f>
        <v/>
      </c>
      <c r="C21" s="11">
        <f>IFERROR('RESP Tracker'!L10,0)</f>
        <v/>
      </c>
      <c r="D21" s="11">
        <f>IFERROR('RESP Tracker'!N10,0)</f>
        <v/>
      </c>
      <c r="E21" s="11">
        <f>IFERROR('RESP Tracker'!P10,0)</f>
        <v/>
      </c>
    </row>
    <row r="22">
      <c r="A22" s="2" t="inlineStr">
        <is>
          <t>William Scott</t>
        </is>
      </c>
      <c r="B22" s="6">
        <f>IFERROR('RESP Tracker'!H11,0)</f>
        <v/>
      </c>
      <c r="C22" s="6">
        <f>IFERROR('RESP Tracker'!L11,0)</f>
        <v/>
      </c>
      <c r="D22" s="6">
        <f>IFERROR('RESP Tracker'!N11,0)</f>
        <v/>
      </c>
      <c r="E22" s="6">
        <f>IFERROR('RESP Tracker'!P11,0)</f>
        <v/>
      </c>
    </row>
    <row r="23">
      <c r="A23" s="8" t="inlineStr">
        <is>
          <t>Ava Anderson</t>
        </is>
      </c>
      <c r="B23" s="11">
        <f>IFERROR('RESP Tracker'!H12,0)</f>
        <v/>
      </c>
      <c r="C23" s="11">
        <f>IFERROR('RESP Tracker'!L12,0)</f>
        <v/>
      </c>
      <c r="D23" s="11">
        <f>IFERROR('RESP Tracker'!N12,0)</f>
        <v/>
      </c>
      <c r="E23" s="11">
        <f>IFERROR('RESP Tracker'!P12,0)</f>
        <v/>
      </c>
    </row>
    <row r="24"/>
    <row r="25"/>
    <row r="26"/>
    <row r="27"/>
    <row r="28"/>
    <row r="29"/>
    <row r="30"/>
    <row r="31"/>
    <row r="32"/>
    <row r="33"/>
    <row r="34"/>
    <row r="35"/>
    <row r="36"/>
    <row r="37">
      <c r="A37" s="19" t="inlineStr">
        <is>
          <t>Province Distribution</t>
        </is>
      </c>
    </row>
    <row r="38">
      <c r="A38" s="21" t="inlineStr">
        <is>
          <t>Province</t>
        </is>
      </c>
      <c r="B38" s="21" t="inlineStr">
        <is>
          <t>Total Contribution ($)</t>
        </is>
      </c>
    </row>
    <row r="39">
      <c r="A39" s="22" t="inlineStr">
        <is>
          <t>AB</t>
        </is>
      </c>
      <c r="B39" s="23" t="n">
        <v>8000</v>
      </c>
    </row>
    <row r="40">
      <c r="A40" s="24" t="inlineStr">
        <is>
          <t>BC</t>
        </is>
      </c>
      <c r="B40" s="25" t="n">
        <v>2500</v>
      </c>
    </row>
    <row r="41">
      <c r="A41" s="22" t="inlineStr">
        <is>
          <t>MB</t>
        </is>
      </c>
      <c r="B41" s="23" t="n">
        <v>250</v>
      </c>
    </row>
    <row r="42">
      <c r="A42" s="24" t="inlineStr">
        <is>
          <t>NS</t>
        </is>
      </c>
      <c r="B42" s="25" t="n">
        <v>2500</v>
      </c>
    </row>
    <row r="43">
      <c r="A43" s="22" t="inlineStr">
        <is>
          <t>ON</t>
        </is>
      </c>
      <c r="B43" s="23" t="n">
        <v>3000</v>
      </c>
    </row>
    <row r="44">
      <c r="A44" s="24" t="inlineStr">
        <is>
          <t>QC</t>
        </is>
      </c>
      <c r="B44" s="25" t="n">
        <v>5000</v>
      </c>
    </row>
  </sheetData>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40" customWidth="1" min="1" max="1"/>
    <col width="28" customWidth="1" min="2" max="2"/>
    <col width="60" customWidth="1" min="3" max="3"/>
  </cols>
  <sheetData>
    <row r="1" ht="30" customHeight="1">
      <c r="A1" s="13" t="inlineStr">
        <is>
          <t>Canadian RESP Grant Rules &amp; Reference</t>
        </is>
      </c>
    </row>
    <row r="2">
      <c r="A2" s="1" t="inlineStr">
        <is>
          <t>Rule</t>
        </is>
      </c>
      <c r="B2" s="1" t="inlineStr">
        <is>
          <t>Value</t>
        </is>
      </c>
      <c r="C2" s="1" t="inlineStr">
        <is>
          <t>Description</t>
        </is>
      </c>
    </row>
    <row r="3" ht="22" customHeight="1">
      <c r="A3" s="26" t="inlineStr">
        <is>
          <t>CESG Basic Rate</t>
        </is>
      </c>
      <c r="B3" s="27" t="inlineStr">
        <is>
          <t>20%</t>
        </is>
      </c>
      <c r="C3" s="8" t="inlineStr">
        <is>
          <t>The federal government matches 20% of annual RESP contributions up to $2,500 per year.</t>
        </is>
      </c>
    </row>
    <row r="4" ht="22" customHeight="1">
      <c r="A4" s="28" t="inlineStr">
        <is>
          <t>Annual CESG Maximum</t>
        </is>
      </c>
      <c r="B4" s="29" t="inlineStr">
        <is>
          <t>$500</t>
        </is>
      </c>
      <c r="C4" s="2" t="inlineStr">
        <is>
          <t>Maximum annual CESG is $500 (20% × $2,500). Unused room can carry forward one year.</t>
        </is>
      </c>
    </row>
    <row r="5" ht="22" customHeight="1">
      <c r="A5" s="26" t="inlineStr">
        <is>
          <t>Lifetime CESG Maximum</t>
        </is>
      </c>
      <c r="B5" s="27" t="inlineStr">
        <is>
          <t>$7,200</t>
        </is>
      </c>
      <c r="C5" s="8" t="inlineStr">
        <is>
          <t>The lifetime limit of CESG a single beneficiary can receive is $7,200.</t>
        </is>
      </c>
    </row>
    <row r="6" ht="22" customHeight="1">
      <c r="A6" s="28" t="inlineStr">
        <is>
          <t>CESG Eligible Contribution Cap</t>
        </is>
      </c>
      <c r="B6" s="29" t="inlineStr">
        <is>
          <t>$2,500/year</t>
        </is>
      </c>
      <c r="C6" s="2" t="inlineStr">
        <is>
          <t>Only the first $2,500 of annual contributions earns the basic CESG. Contributions above this earn no grant.</t>
        </is>
      </c>
    </row>
    <row r="7" ht="22" customHeight="1">
      <c r="A7" s="26" t="inlineStr">
        <is>
          <t>Additional CESG — Lower Income Tier 1</t>
        </is>
      </c>
      <c r="B7" s="27" t="inlineStr">
        <is>
          <t>+20% on first $500</t>
        </is>
      </c>
      <c r="C7" s="8" t="inlineStr">
        <is>
          <t>Families with net family income ≤ lower threshold receive an extra 20% on the first $500 contributed ($100 max).</t>
        </is>
      </c>
    </row>
    <row r="8" ht="22" customHeight="1">
      <c r="A8" s="28" t="inlineStr">
        <is>
          <t>Additional CESG — Lower Income Tier 2</t>
        </is>
      </c>
      <c r="B8" s="29" t="inlineStr">
        <is>
          <t>+10% on first $500</t>
        </is>
      </c>
      <c r="C8" s="2" t="inlineStr">
        <is>
          <t>Families with net family income in the mid-income range receive an extra 10% on the first $500 contributed ($50 max).</t>
        </is>
      </c>
    </row>
    <row r="9" ht="22" customHeight="1">
      <c r="A9" s="26" t="inlineStr">
        <is>
          <t>Canada Learning Bond (CLB)</t>
        </is>
      </c>
      <c r="B9" s="27" t="inlineStr">
        <is>
          <t>$500 initial + $100/yr</t>
        </is>
      </c>
      <c r="C9" s="8" t="inlineStr">
        <is>
          <t>CLB is available to children from low-income families. No personal contribution is required to receive CLB.</t>
        </is>
      </c>
    </row>
    <row r="10" ht="22" customHeight="1">
      <c r="A10" s="28" t="inlineStr">
        <is>
          <t>CLB Lifetime Maximum</t>
        </is>
      </c>
      <c r="B10" s="29" t="inlineStr">
        <is>
          <t>$2,000</t>
        </is>
      </c>
      <c r="C10" s="2" t="inlineStr">
        <is>
          <t>The lifetime maximum CLB per beneficiary is $2,000 ($500 initial + up to $100 per subsequent year, max 15 years).</t>
        </is>
      </c>
    </row>
    <row r="11" ht="22" customHeight="1">
      <c r="A11" s="26" t="inlineStr">
        <is>
          <t>RESP Lifetime Contribution Limit</t>
        </is>
      </c>
      <c r="B11" s="27" t="inlineStr">
        <is>
          <t>$50,000</t>
        </is>
      </c>
      <c r="C11" s="8" t="inlineStr">
        <is>
          <t>The total lifetime contribution limit per beneficiary is $50,000. Excess contributions are subject to a 1%/month penalty.</t>
        </is>
      </c>
    </row>
    <row r="12" ht="22" customHeight="1">
      <c r="A12" s="28" t="inlineStr">
        <is>
          <t>Beneficiary Age Limit for CESG</t>
        </is>
      </c>
      <c r="B12" s="29" t="inlineStr">
        <is>
          <t>17 years</t>
        </is>
      </c>
      <c r="C12" s="2" t="inlineStr">
        <is>
          <t>CESG can only be earned until the end of the calendar year the beneficiary turns 17. Age 15/16/17 rules apply.</t>
        </is>
      </c>
    </row>
    <row r="13" ht="22" customHeight="1">
      <c r="A13" s="26" t="inlineStr">
        <is>
          <t>Plan Types</t>
        </is>
      </c>
      <c r="B13" s="27" t="inlineStr">
        <is>
          <t>Individual / Family / Group</t>
        </is>
      </c>
      <c r="C13" s="8" t="inlineStr">
        <is>
          <t>Individual plans allow one beneficiary. Family plans allow siblings. Group plans pool funds with others.</t>
        </is>
      </c>
    </row>
    <row r="14" ht="22" customHeight="1">
      <c r="A14" s="28" t="inlineStr">
        <is>
          <t>Grant Year</t>
        </is>
      </c>
      <c r="B14" s="29" t="inlineStr">
        <is>
          <t>Calendar Year</t>
        </is>
      </c>
      <c r="C14" s="2" t="inlineStr">
        <is>
          <t>Contributions and grants are tracked by calendar year (January 1 – December 31).</t>
        </is>
      </c>
    </row>
    <row r="15" ht="22" customHeight="1">
      <c r="A15" s="26" t="inlineStr">
        <is>
          <t>RRSP Transfer</t>
        </is>
      </c>
      <c r="B15" s="27" t="inlineStr">
        <is>
          <t>Up to $50,000</t>
        </is>
      </c>
      <c r="C15" s="8" t="inlineStr">
        <is>
          <t>If the RESP is collapsed, up to $50,000 can be transferred to the subscriber's RRSP (if room available).</t>
        </is>
      </c>
    </row>
    <row r="16" ht="22" customHeight="1">
      <c r="A16" s="28" t="inlineStr">
        <is>
          <t>Quebec AQEE Grant</t>
        </is>
      </c>
      <c r="B16" s="29" t="inlineStr">
        <is>
          <t>Up to $250/year</t>
        </is>
      </c>
      <c r="C16" s="2" t="inlineStr">
        <is>
          <t>Quebec residents may also receive the Aide québécoise à l'épargne-études (AQEE) provincial grant.</t>
        </is>
      </c>
    </row>
    <row r="17" ht="22" customHeight="1">
      <c r="A17" s="26" t="inlineStr">
        <is>
          <t>BC Training &amp; Education Savings Grant</t>
        </is>
      </c>
      <c r="B17" s="27" t="inlineStr">
        <is>
          <t>$1,200 one-time</t>
        </is>
      </c>
      <c r="C17" s="8" t="inlineStr">
        <is>
          <t>BC residents can receive a one-time $1,200 BCTESG grant for children born on or after January 1, 2007.</t>
        </is>
      </c>
    </row>
    <row r="18" ht="22" customHeight="1">
      <c r="A18" s="28" t="inlineStr">
        <is>
          <t>Alberta Centennial Education Savings</t>
        </is>
      </c>
      <c r="B18" s="29" t="inlineStr">
        <is>
          <t>Ended 2015</t>
        </is>
      </c>
      <c r="C18" s="2" t="inlineStr">
        <is>
          <t>The ACES plan ended in 2015. Alberta residents now focus on federal CESG and CLB only.</t>
        </is>
      </c>
    </row>
    <row r="19" ht="22" customHeight="1">
      <c r="A19" s="26" t="inlineStr">
        <is>
          <t>Date Format (Canada)</t>
        </is>
      </c>
      <c r="B19" s="27" t="inlineStr">
        <is>
          <t>YYYY-MM-DD</t>
        </is>
      </c>
      <c r="C19" s="8" t="inlineStr">
        <is>
          <t>All dates in this workbook follow the ISO 8601 standard as per Canadian convention.</t>
        </is>
      </c>
    </row>
    <row r="20" ht="22" customHeight="1">
      <c r="A20" s="28" t="inlineStr">
        <is>
          <t>Currency Format (Canada)</t>
        </is>
      </c>
      <c r="B20" s="29" t="inlineStr">
        <is>
          <t>$1,234.56 CAD</t>
        </is>
      </c>
      <c r="C20" s="2" t="inlineStr">
        <is>
          <t>Canadian dollar values use comma as thousands separator and period as decimal. Prefix with $.</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38"/>
  <sheetViews>
    <sheetView workbookViewId="0">
      <selection activeCell="A1" sqref="A1"/>
    </sheetView>
  </sheetViews>
  <sheetFormatPr baseColWidth="8" defaultRowHeight="15"/>
  <cols>
    <col width="28" customWidth="1" min="1" max="1"/>
    <col width="70" customWidth="1" min="2" max="2"/>
  </cols>
  <sheetData>
    <row r="1" ht="30" customHeight="1">
      <c r="A1" s="13" t="inlineStr">
        <is>
          <t>RESP Grant Tracker — User Instructions</t>
        </is>
      </c>
    </row>
    <row r="2">
      <c r="A2" s="30" t="inlineStr">
        <is>
          <t>Version: June 2026  |  Currency: CAD  |  Date Format: YYYY-MM-DD</t>
        </is>
      </c>
    </row>
    <row r="3"/>
    <row r="4">
      <c r="A4" s="31" t="inlineStr">
        <is>
          <t>Sheet 1: RESP Tracker</t>
        </is>
      </c>
      <c r="B4" s="32" t="inlineStr"/>
    </row>
    <row r="5" ht="20" customHeight="1">
      <c r="A5" s="26" t="inlineStr">
        <is>
          <t>Child Name</t>
        </is>
      </c>
      <c r="B5" s="8" t="inlineStr">
        <is>
          <t>Enter the beneficiary's full legal name as on their SIN card.</t>
        </is>
      </c>
    </row>
    <row r="6" ht="20" customHeight="1">
      <c r="A6" s="28" t="inlineStr">
        <is>
          <t>SIN Last 3 Digits</t>
        </is>
      </c>
      <c r="B6" s="2" t="inlineStr">
        <is>
          <t>Enter the last 3 digits of the beneficiary's Social Insurance Number (SIN) for tracking.</t>
        </is>
      </c>
    </row>
    <row r="7" ht="20" customHeight="1">
      <c r="A7" s="26" t="inlineStr">
        <is>
          <t>Date of Birth</t>
        </is>
      </c>
      <c r="B7" s="8" t="inlineStr">
        <is>
          <t>Enter in YYYY-MM-DD format. This drives the Beneficiary Age calculation.</t>
        </is>
      </c>
    </row>
    <row r="8" ht="20" customHeight="1">
      <c r="A8" s="28" t="inlineStr">
        <is>
          <t>Province</t>
        </is>
      </c>
      <c r="B8" s="2" t="inlineStr">
        <is>
          <t>Use two-letter province codes: ON, QC, BC, AB, MB, SK, NS, NB, NL, PEI, YT, NT, NU.</t>
        </is>
      </c>
    </row>
    <row r="9" ht="20" customHeight="1">
      <c r="A9" s="26" t="inlineStr">
        <is>
          <t>Beneficiary Age</t>
        </is>
      </c>
      <c r="B9" s="8" t="inlineStr">
        <is>
          <t>Auto-calculated from Date of Birth using DATEDIF. Do not edit.</t>
        </is>
      </c>
    </row>
    <row r="10" ht="20" customHeight="1">
      <c r="A10" s="28" t="inlineStr">
        <is>
          <t>Plan Start Date</t>
        </is>
      </c>
      <c r="B10" s="2" t="inlineStr">
        <is>
          <t>The date the RESP account was opened (YYYY-MM-DD format).</t>
        </is>
      </c>
    </row>
    <row r="11" ht="20" customHeight="1">
      <c r="A11" s="26" t="inlineStr">
        <is>
          <t>Contribution Year</t>
        </is>
      </c>
      <c r="B11" s="8" t="inlineStr">
        <is>
          <t>The calendar year in which the contribution was made (e.g., 2026).</t>
        </is>
      </c>
    </row>
    <row r="12" ht="20" customHeight="1">
      <c r="A12" s="28" t="inlineStr">
        <is>
          <t>Annual Contribution ($)</t>
        </is>
      </c>
      <c r="B12" s="2" t="inlineStr">
        <is>
          <t>Enter the total amount contributed to the RESP in the given year. INPUT CELL (yellow).</t>
        </is>
      </c>
    </row>
    <row r="13" ht="20" customHeight="1">
      <c r="A13" s="26" t="inlineStr">
        <is>
          <t>Lifetime Contributions ($)</t>
        </is>
      </c>
      <c r="B13" s="8" t="inlineStr">
        <is>
          <t>Running cumulative total of all contributions. Auto-calculated.</t>
        </is>
      </c>
    </row>
    <row r="14" ht="20" customHeight="1">
      <c r="A14" s="28" t="inlineStr">
        <is>
          <t>Annual CESG Eligible ($)</t>
        </is>
      </c>
      <c r="B14" s="2" t="inlineStr">
        <is>
          <t>Capped at $2,500. Only this amount qualifies for the 20% basic CESG. Auto-calculated.</t>
        </is>
      </c>
    </row>
    <row r="15" ht="20" customHeight="1">
      <c r="A15" s="26" t="inlineStr">
        <is>
          <t>CESG Rate</t>
        </is>
      </c>
      <c r="B15" s="8" t="inlineStr">
        <is>
          <t>Set to 20% (0.2) for the basic federal CESG rate. Auto-calculated.</t>
        </is>
      </c>
    </row>
    <row r="16" ht="20" customHeight="1">
      <c r="A16" s="28" t="inlineStr">
        <is>
          <t>Annual CESG Received ($)</t>
        </is>
      </c>
      <c r="B16" s="2" t="inlineStr">
        <is>
          <t>The CESG earned this year (Eligible Amount × Rate). Auto-calculated.</t>
        </is>
      </c>
    </row>
    <row r="17" ht="20" customHeight="1">
      <c r="A17" s="26" t="inlineStr">
        <is>
          <t>Lifetime CESG Received ($)</t>
        </is>
      </c>
      <c r="B17" s="8" t="inlineStr">
        <is>
          <t>Running cumulative total of CESG. Must not exceed $7,200 lifetime. Auto-calculated.</t>
        </is>
      </c>
    </row>
    <row r="18" ht="20" customHeight="1">
      <c r="A18" s="28" t="inlineStr">
        <is>
          <t>CESG Room Remaining ($)</t>
        </is>
      </c>
      <c r="B18" s="2" t="inlineStr">
        <is>
          <t>Remaining lifetime CESG room = $7,200 minus Lifetime CESG Received. Auto-calculated.</t>
        </is>
      </c>
    </row>
    <row r="19" ht="20" customHeight="1">
      <c r="A19" s="26" t="inlineStr">
        <is>
          <t>Additional CESG (%)</t>
        </is>
      </c>
      <c r="B19" s="8" t="inlineStr">
        <is>
          <t>Extra CESG tier based on annual contribution level. 30% if ≤ $500, 10% if $501–$2,500, 0% if over. Auto-calculated.</t>
        </is>
      </c>
    </row>
    <row r="20" ht="20" customHeight="1">
      <c r="A20" s="28" t="inlineStr">
        <is>
          <t>CLB Received ($)</t>
        </is>
      </c>
      <c r="B20" s="2" t="inlineStr">
        <is>
          <t>Canada Learning Bond. Set to $500 if child is under 21. Check eligibility with ESDC. Auto-calculated.</t>
        </is>
      </c>
    </row>
    <row r="21" ht="20" customHeight="1">
      <c r="A21" s="26" t="inlineStr">
        <is>
          <t>Grant Status</t>
        </is>
      </c>
      <c r="B21" s="8" t="inlineStr">
        <is>
          <t>Shows 'Eligible' if Additional CESG applies, else 'Track contributions'. Auto-calculated.</t>
        </is>
      </c>
    </row>
    <row r="22" ht="20" customHeight="1">
      <c r="A22" s="28" t="inlineStr">
        <is>
          <t>Notes</t>
        </is>
      </c>
      <c r="B22" s="2" t="inlineStr">
        <is>
          <t>Free-text field for advisor or family notes (provincial grants, plan reviews, etc.).</t>
        </is>
      </c>
    </row>
    <row r="23"/>
    <row r="24">
      <c r="A24" s="31" t="inlineStr">
        <is>
          <t>Sheet 2: Summary Dashboard</t>
        </is>
      </c>
      <c r="B24" s="32" t="inlineStr"/>
    </row>
    <row r="25" ht="20" customHeight="1">
      <c r="A25" s="26" t="inlineStr">
        <is>
          <t>Key Metrics Table</t>
        </is>
      </c>
      <c r="B25" s="8" t="inlineStr">
        <is>
          <t>Displays aggregate totals pulled live from the RESP Tracker sheet. Refreshes automatically.</t>
        </is>
      </c>
    </row>
    <row r="26" ht="20" customHeight="1">
      <c r="A26" s="28" t="inlineStr">
        <is>
          <t>Breakdown Table</t>
        </is>
      </c>
      <c r="B26" s="2" t="inlineStr">
        <is>
          <t>Lists each child's contribution, CESG, remaining room, and CLB for quick comparison.</t>
        </is>
      </c>
    </row>
    <row r="27" ht="20" customHeight="1">
      <c r="A27" s="26" t="inlineStr">
        <is>
          <t>Column Chart</t>
        </is>
      </c>
      <c r="B27" s="8" t="inlineStr">
        <is>
          <t>Visualises Annual Contribution vs Annual CESG Received per child.</t>
        </is>
      </c>
    </row>
    <row r="28" ht="20" customHeight="1">
      <c r="A28" s="28" t="inlineStr">
        <is>
          <t>Bar Chart</t>
        </is>
      </c>
      <c r="B28" s="2" t="inlineStr">
        <is>
          <t>Remaining CESG Room by beneficiary — highlights children with the most room to maximise grants.</t>
        </is>
      </c>
    </row>
    <row r="29" ht="20" customHeight="1">
      <c r="A29" s="26" t="inlineStr">
        <is>
          <t>Pie Chart</t>
        </is>
      </c>
      <c r="B29" s="8" t="inlineStr">
        <is>
          <t>Shows distribution of total contributions across provinces.</t>
        </is>
      </c>
    </row>
    <row r="30"/>
    <row r="31">
      <c r="A31" s="31" t="inlineStr">
        <is>
          <t>Sheet 3: Grant Rules</t>
        </is>
      </c>
      <c r="B31" s="32" t="inlineStr"/>
    </row>
    <row r="32" ht="30" customHeight="1">
      <c r="A32" s="28" t="inlineStr">
        <is>
          <t>Reference Only</t>
        </is>
      </c>
      <c r="B32" s="2" t="inlineStr">
        <is>
          <t>Lists all key Canadian RESP rules including CESG rates, lifetime limits, CLB details, and provincial grants. Use this sheet for client education or advisor reference. Do not edit calculated fields on the Tracker sheet.</t>
        </is>
      </c>
    </row>
    <row r="33"/>
    <row r="34">
      <c r="A34" s="31" t="inlineStr">
        <is>
          <t>General Notes</t>
        </is>
      </c>
      <c r="B34" s="32" t="inlineStr"/>
    </row>
    <row r="35" ht="20" customHeight="1">
      <c r="A35" s="26" t="inlineStr">
        <is>
          <t>Currency</t>
        </is>
      </c>
      <c r="B35" s="8" t="inlineStr">
        <is>
          <t>All monetary values are in Canadian Dollars (CAD). Format: $1,234.56.</t>
        </is>
      </c>
    </row>
    <row r="36" ht="20" customHeight="1">
      <c r="A36" s="28" t="inlineStr">
        <is>
          <t>Date Format</t>
        </is>
      </c>
      <c r="B36" s="2" t="inlineStr">
        <is>
          <t>Use YYYY-MM-DD for all date fields as per Canadian ISO 8601 standard.</t>
        </is>
      </c>
    </row>
    <row r="37" ht="20" customHeight="1">
      <c r="A37" s="26" t="inlineStr">
        <is>
          <t>Grant Eligibility</t>
        </is>
      </c>
      <c r="B37" s="8" t="inlineStr">
        <is>
          <t>CESG eligibility ends at age 17. Contributions made after age 17 earn no federal grants.</t>
        </is>
      </c>
    </row>
    <row r="38" ht="20" customHeight="1">
      <c r="A38" s="28" t="inlineStr">
        <is>
          <t>Disclaimer</t>
        </is>
      </c>
      <c r="B38" s="2" t="inlineStr">
        <is>
          <t>This template is for planning purposes only. Consult a licensed financial advisor or ESDC for official RESP guidance.</t>
        </is>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2026-06-18T13:34:48Z</dcterms:created>
  <dcterms:modified xmlns:dcterms="http://purl.org/dc/terms/" xmlns:xsi="http://www.w3.org/2001/XMLSchema-instance" xsi:type="dcterms:W3CDTF">2026-06-18T13:34:48Z</dcterms:modified>
</cp:coreProperties>
</file>