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mployee Data" sheetId="1" state="visible" r:id="rId1"/>
    <sheet xmlns:r="http://schemas.openxmlformats.org/officeDocument/2006/relationships" name="Reconciliation Checks" sheetId="2" state="visible" r:id="rId2"/>
    <sheet xmlns:r="http://schemas.openxmlformats.org/officeDocument/2006/relationships" name="RL-1 Summary" sheetId="3" state="visible" r:id="rId3"/>
    <sheet xmlns:r="http://schemas.openxmlformats.org/officeDocument/2006/relationships" name="Instruction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$#,##0.00"/>
  </numFmts>
  <fonts count="8">
    <font>
      <name val="Calibri"/>
      <family val="2"/>
      <color theme="1"/>
      <sz val="11"/>
      <scheme val="minor"/>
    </font>
    <font>
      <name val="Calibri"/>
      <b val="1"/>
      <color rgb="00FFFFFF"/>
      <sz val="13"/>
    </font>
    <font>
      <name val="Calibri"/>
      <b val="1"/>
      <color rgb="00FFFFFF"/>
      <sz val="10"/>
    </font>
    <font>
      <name val="Calibri"/>
      <sz val="10"/>
    </font>
    <font>
      <name val="Calibri"/>
      <b val="1"/>
      <sz val="10"/>
    </font>
    <font>
      <name val="Calibri"/>
      <b val="1"/>
      <color rgb="001E293B"/>
      <sz val="11"/>
    </font>
    <font>
      <name val="Calibri"/>
      <b val="1"/>
      <color rgb="00FFFFFF"/>
      <sz val="14"/>
    </font>
    <font>
      <name val="Calibri"/>
      <b val="1"/>
      <color rgb="001E293B"/>
      <sz val="10"/>
    </font>
  </fonts>
  <fills count="8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C8102E"/>
      </patternFill>
    </fill>
    <fill>
      <patternFill patternType="solid">
        <fgColor rgb="00FFFFFF"/>
      </patternFill>
    </fill>
    <fill>
      <patternFill patternType="solid">
        <fgColor rgb="00FFFBEB"/>
      </patternFill>
    </fill>
    <fill>
      <patternFill patternType="solid">
        <fgColor rgb="00F0FDFA"/>
      </patternFill>
    </fill>
    <fill>
      <patternFill patternType="solid">
        <fgColor rgb="00F1F5F9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/>
    </xf>
    <xf numFmtId="164" fontId="3" fillId="5" borderId="1" applyAlignment="1" pivotButton="0" quotePrefix="0" xfId="0">
      <alignment horizontal="center" vertical="center"/>
    </xf>
    <xf numFmtId="3" fontId="3" fillId="5" borderId="1" applyAlignment="1" pivotButton="0" quotePrefix="0" xfId="0">
      <alignment horizontal="center" vertical="center"/>
    </xf>
    <xf numFmtId="165" fontId="3" fillId="5" borderId="1" applyAlignment="1" pivotButton="0" quotePrefix="0" xfId="0">
      <alignment horizontal="right" vertical="center"/>
    </xf>
    <xf numFmtId="165" fontId="3" fillId="4" borderId="1" applyAlignment="1" pivotButton="0" quotePrefix="0" xfId="0">
      <alignment horizontal="right" vertical="center"/>
    </xf>
    <xf numFmtId="0" fontId="3" fillId="4" borderId="1" applyAlignment="1" pivotButton="0" quotePrefix="0" xfId="0">
      <alignment horizontal="center" vertical="center"/>
    </xf>
    <xf numFmtId="0" fontId="3" fillId="6" borderId="1" applyAlignment="1" pivotButton="0" quotePrefix="0" xfId="0">
      <alignment horizontal="left" vertical="center"/>
    </xf>
    <xf numFmtId="165" fontId="3" fillId="6" borderId="1" applyAlignment="1" pivotButton="0" quotePrefix="0" xfId="0">
      <alignment horizontal="right" vertical="center"/>
    </xf>
    <xf numFmtId="0" fontId="3" fillId="6" borderId="1" applyAlignment="1" pivotButton="0" quotePrefix="0" xfId="0">
      <alignment horizontal="center" vertical="center"/>
    </xf>
    <xf numFmtId="0" fontId="4" fillId="7" borderId="1" applyAlignment="1" pivotButton="0" quotePrefix="0" xfId="0">
      <alignment horizontal="right" vertical="center"/>
    </xf>
    <xf numFmtId="165" fontId="2" fillId="3" borderId="1" applyAlignment="1" pivotButton="0" quotePrefix="0" xfId="0">
      <alignment horizontal="right" vertical="center"/>
    </xf>
    <xf numFmtId="0" fontId="4" fillId="4" borderId="1" applyAlignment="1" pivotButton="0" quotePrefix="0" xfId="0">
      <alignment horizontal="left" vertical="center"/>
    </xf>
    <xf numFmtId="10" fontId="3" fillId="4" borderId="1" applyAlignment="1" pivotButton="0" quotePrefix="0" xfId="0">
      <alignment horizontal="right" vertical="center"/>
    </xf>
    <xf numFmtId="0" fontId="3" fillId="4" borderId="1" applyAlignment="1" pivotButton="0" quotePrefix="0" xfId="0">
      <alignment horizontal="left" vertical="center" wrapText="1"/>
    </xf>
    <xf numFmtId="0" fontId="4" fillId="6" borderId="1" applyAlignment="1" pivotButton="0" quotePrefix="0" xfId="0">
      <alignment horizontal="left" vertical="center"/>
    </xf>
    <xf numFmtId="10" fontId="3" fillId="6" borderId="1" applyAlignment="1" pivotButton="0" quotePrefix="0" xfId="0">
      <alignment horizontal="right" vertical="center"/>
    </xf>
    <xf numFmtId="0" fontId="3" fillId="6" borderId="1" applyAlignment="1" pivotButton="0" quotePrefix="0" xfId="0">
      <alignment horizontal="left" vertical="center" wrapText="1"/>
    </xf>
    <xf numFmtId="0" fontId="5" fillId="7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4" fillId="7" borderId="1" applyAlignment="1" pivotButton="0" quotePrefix="0" xfId="0">
      <alignment horizontal="left" vertical="center"/>
    </xf>
    <xf numFmtId="3" fontId="3" fillId="5" borderId="1" applyAlignment="1" pivotButton="0" quotePrefix="0" xfId="0">
      <alignment horizontal="right" vertical="center"/>
    </xf>
    <xf numFmtId="0" fontId="6" fillId="2" borderId="1" applyAlignment="1" pivotButton="0" quotePrefix="0" xfId="0">
      <alignment horizontal="center" vertical="center"/>
    </xf>
    <xf numFmtId="0" fontId="3" fillId="0" borderId="1" pivotButton="0" quotePrefix="0" xfId="0"/>
    <xf numFmtId="165" fontId="3" fillId="0" borderId="1" pivotButton="0" quotePrefix="0" xfId="0"/>
    <xf numFmtId="10" fontId="3" fillId="5" borderId="1" applyAlignment="1" pivotButton="0" quotePrefix="0" xfId="0">
      <alignment horizontal="right" vertical="center"/>
    </xf>
    <xf numFmtId="0" fontId="3" fillId="4" borderId="1" applyAlignment="1" pivotButton="0" quotePrefix="0" xfId="0">
      <alignment horizontal="center" vertical="top" wrapText="1"/>
    </xf>
    <xf numFmtId="0" fontId="3" fillId="6" borderId="1" applyAlignment="1" pivotButton="0" quotePrefix="0" xfId="0">
      <alignment horizontal="left" vertical="top" wrapText="1"/>
    </xf>
    <xf numFmtId="0" fontId="7" fillId="7" borderId="1" applyAlignment="1" pivotButton="0" quotePrefix="0" xfId="0">
      <alignment horizontal="center" vertical="top" wrapText="1"/>
    </xf>
    <xf numFmtId="0" fontId="4" fillId="4" borderId="1" applyAlignment="1" pivotButton="0" quotePrefix="0" xfId="0">
      <alignment horizontal="left" vertical="top" wrapText="1"/>
    </xf>
    <xf numFmtId="0" fontId="2" fillId="3" borderId="1" applyAlignment="1" pivotButton="0" quotePrefix="0" xfId="0">
      <alignment horizontal="center" vertical="top" wrapText="1"/>
    </xf>
    <xf numFmtId="0" fontId="4" fillId="6" borderId="1" applyAlignment="1" pivotButton="0" quotePrefix="0" xfId="0">
      <alignment horizontal="left" vertical="top" wrapText="1"/>
    </xf>
    <xf numFmtId="0" fontId="3" fillId="4" borderId="1" applyAlignment="1" pivotButton="0" quotePrefix="0" xfId="0">
      <alignment horizontal="left" vertical="top" wrapText="1"/>
    </xf>
  </cellXfs>
  <cellStyles count="1">
    <cellStyle name="Normal" xfId="0" builtinId="0" hidden="0"/>
  </cellStyles>
  <dxfs count="2"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16A34A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Payroll vs RL-1 Box Amounts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'RL-1 Summary'!E2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'RL-1 Summary'!$D$3:$D$10</f>
            </numRef>
          </cat>
          <val>
            <numRef>
              <f>'RL-1 Summary'!$E$3:$E$10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Box Type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CAD ($)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Employee Status Breakdown</a:t>
            </a:r>
          </a:p>
        </rich>
      </tx>
    </title>
    <plotArea>
      <pieChart>
        <varyColors val="1"/>
        <ser>
          <idx val="0"/>
          <order val="0"/>
          <tx>
            <strRef>
              <f>'RL-1 Summary'!H2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16A34A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DC2626"/>
              </a:solidFill>
              <a:ln xmlns:a="http://schemas.openxmlformats.org/drawingml/2006/main">
                <a:prstDash val="solid"/>
              </a:ln>
            </spPr>
          </dPt>
          <cat>
            <numRef>
              <f>'RL-1 Summary'!$G$3:$G$4</f>
            </numRef>
          </cat>
          <val>
            <numRef>
              <f>'RL-1 Summary'!$H$3:$H$4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19</row>
      <rowOff>0</rowOff>
    </from>
    <ext cx="648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19</row>
      <rowOff>0</rowOff>
    </from>
    <ext cx="504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20" customWidth="1" min="2" max="2"/>
    <col width="16" customWidth="1" min="3" max="3"/>
    <col width="10" customWidth="1" min="4" max="4"/>
    <col width="14" customWidth="1" min="5" max="5"/>
    <col width="14" customWidth="1" min="6" max="6"/>
    <col width="11" customWidth="1" min="7" max="7"/>
    <col width="16" customWidth="1" min="8" max="8"/>
    <col width="16" customWidth="1" min="9" max="9"/>
    <col width="16" customWidth="1" min="10" max="10"/>
    <col width="24" customWidth="1" min="11" max="11"/>
    <col width="18" customWidth="1" min="12" max="12"/>
    <col width="13" customWidth="1" min="13" max="13"/>
    <col width="14" customWidth="1" min="14" max="14"/>
    <col width="18" customWidth="1" min="15" max="15"/>
    <col width="18" customWidth="1" min="16" max="16"/>
    <col width="18" customWidth="1" min="17" max="17"/>
    <col width="18" customWidth="1" min="18" max="18"/>
    <col width="20" customWidth="1" min="19" max="19"/>
  </cols>
  <sheetData>
    <row r="1" ht="30" customHeight="1">
      <c r="A1" s="1" t="inlineStr">
        <is>
          <t>RL-1 Employee Payroll Data — Revenu Québec Reconciliation 2026</t>
        </is>
      </c>
      <c r="B1" s="21" t="n"/>
      <c r="C1" s="21" t="n"/>
      <c r="D1" s="21" t="n"/>
      <c r="E1" s="21" t="n"/>
      <c r="F1" s="21" t="n"/>
      <c r="G1" s="21" t="n"/>
      <c r="H1" s="21" t="n"/>
      <c r="I1" s="21" t="n"/>
      <c r="J1" s="21" t="n"/>
      <c r="K1" s="21" t="n"/>
      <c r="L1" s="21" t="n"/>
      <c r="M1" s="21" t="n"/>
      <c r="N1" s="21" t="n"/>
      <c r="O1" s="21" t="n"/>
      <c r="P1" s="21" t="n"/>
      <c r="Q1" s="21" t="n"/>
      <c r="R1" s="21" t="n"/>
      <c r="S1" s="22" t="n"/>
    </row>
    <row r="2" ht="22" customHeight="1">
      <c r="A2" s="2" t="inlineStr">
        <is>
          <t>Employee ID</t>
        </is>
      </c>
      <c r="B2" s="2" t="inlineStr">
        <is>
          <t>Employee Name</t>
        </is>
      </c>
      <c r="C2" s="2" t="inlineStr">
        <is>
          <t>City</t>
        </is>
      </c>
      <c r="D2" s="2" t="inlineStr">
        <is>
          <t>Province</t>
        </is>
      </c>
      <c r="E2" s="2" t="inlineStr">
        <is>
          <t>Pay Period Start</t>
        </is>
      </c>
      <c r="F2" s="2" t="inlineStr">
        <is>
          <t>Pay Period End</t>
        </is>
      </c>
      <c r="G2" s="2" t="inlineStr">
        <is>
          <t>Fiscal Year</t>
        </is>
      </c>
      <c r="H2" s="2" t="inlineStr">
        <is>
          <t>Gross Salary ($)</t>
        </is>
      </c>
      <c r="I2" s="2" t="inlineStr">
        <is>
          <t>Taxable Benefits ($)</t>
        </is>
      </c>
      <c r="J2" s="2" t="inlineStr">
        <is>
          <t>RRSP Deduction ($)</t>
        </is>
      </c>
      <c r="K2" s="2" t="inlineStr">
        <is>
          <t>Québec Income Tax Withheld ($)</t>
        </is>
      </c>
      <c r="L2" s="2" t="inlineStr">
        <is>
          <t>QPP Contribution ($)</t>
        </is>
      </c>
      <c r="M2" s="2" t="inlineStr">
        <is>
          <t>EI Premium ($)</t>
        </is>
      </c>
      <c r="N2" s="2" t="inlineStr">
        <is>
          <t>QPIP Premium ($)</t>
        </is>
      </c>
      <c r="O2" s="2" t="inlineStr">
        <is>
          <t>RL-1 Box A Amount ($)</t>
        </is>
      </c>
      <c r="P2" s="2" t="inlineStr">
        <is>
          <t>RL-1 Box B Amount ($)</t>
        </is>
      </c>
      <c r="Q2" s="2" t="inlineStr">
        <is>
          <t>RL-1 Box E Amount ($)</t>
        </is>
      </c>
      <c r="R2" s="2" t="inlineStr">
        <is>
          <t>RL-1 Box G Amount ($)</t>
        </is>
      </c>
      <c r="S2" s="2" t="inlineStr">
        <is>
          <t>Notes</t>
        </is>
      </c>
    </row>
    <row r="3">
      <c r="A3" s="3" t="inlineStr">
        <is>
          <t>EMP001</t>
        </is>
      </c>
      <c r="B3" s="3" t="inlineStr">
        <is>
          <t>Emma Tremblay</t>
        </is>
      </c>
      <c r="C3" s="3" t="inlineStr">
        <is>
          <t>Montréal</t>
        </is>
      </c>
      <c r="D3" s="3" t="inlineStr">
        <is>
          <t>QC</t>
        </is>
      </c>
      <c r="E3" s="4" t="inlineStr">
        <is>
          <t>2026-01-01</t>
        </is>
      </c>
      <c r="F3" s="4" t="inlineStr">
        <is>
          <t>2026-06-30</t>
        </is>
      </c>
      <c r="G3" s="5" t="n">
        <v>2026</v>
      </c>
      <c r="H3" s="6" t="n">
        <v>62000</v>
      </c>
      <c r="I3" s="6" t="n">
        <v>1200</v>
      </c>
      <c r="J3" s="6" t="n">
        <v>3000</v>
      </c>
      <c r="K3" s="6" t="n">
        <v>9800</v>
      </c>
      <c r="L3" s="6" t="n">
        <v>3150</v>
      </c>
      <c r="M3" s="6" t="n">
        <v>1240</v>
      </c>
      <c r="N3" s="6" t="n">
        <v>415</v>
      </c>
      <c r="O3" s="7" t="n">
        <v>63200</v>
      </c>
      <c r="P3" s="7" t="n">
        <v>9800</v>
      </c>
      <c r="Q3" s="7" t="n">
        <v>3150</v>
      </c>
      <c r="R3" s="7" t="n">
        <v>1655</v>
      </c>
      <c r="S3" s="8">
        <f>IF(OR(H3="",H3&lt;0),"Check","OK")</f>
        <v/>
      </c>
    </row>
    <row r="4">
      <c r="A4" s="9" t="inlineStr">
        <is>
          <t>EMP002</t>
        </is>
      </c>
      <c r="B4" s="9" t="inlineStr">
        <is>
          <t>Liam Gagnon</t>
        </is>
      </c>
      <c r="C4" s="9" t="inlineStr">
        <is>
          <t>Québec City</t>
        </is>
      </c>
      <c r="D4" s="9" t="inlineStr">
        <is>
          <t>QC</t>
        </is>
      </c>
      <c r="E4" s="4" t="inlineStr">
        <is>
          <t>2026-01-01</t>
        </is>
      </c>
      <c r="F4" s="4" t="inlineStr">
        <is>
          <t>2026-06-30</t>
        </is>
      </c>
      <c r="G4" s="5" t="n">
        <v>2026</v>
      </c>
      <c r="H4" s="6" t="n">
        <v>54500</v>
      </c>
      <c r="I4" s="6" t="n">
        <v>900</v>
      </c>
      <c r="J4" s="6" t="n">
        <v>2500</v>
      </c>
      <c r="K4" s="6" t="n">
        <v>8200</v>
      </c>
      <c r="L4" s="6" t="n">
        <v>2770</v>
      </c>
      <c r="M4" s="6" t="n">
        <v>1090</v>
      </c>
      <c r="N4" s="6" t="n">
        <v>363</v>
      </c>
      <c r="O4" s="10" t="n">
        <v>55400</v>
      </c>
      <c r="P4" s="10" t="n">
        <v>8200</v>
      </c>
      <c r="Q4" s="10" t="n">
        <v>2770</v>
      </c>
      <c r="R4" s="10" t="n">
        <v>1453</v>
      </c>
      <c r="S4" s="11">
        <f>IF(OR(H4="",H4&lt;0),"Check","OK")</f>
        <v/>
      </c>
    </row>
    <row r="5">
      <c r="A5" s="3" t="inlineStr">
        <is>
          <t>EMP003</t>
        </is>
      </c>
      <c r="B5" s="3" t="inlineStr">
        <is>
          <t>Olivia Bouchard</t>
        </is>
      </c>
      <c r="C5" s="3" t="inlineStr">
        <is>
          <t>Laval</t>
        </is>
      </c>
      <c r="D5" s="3" t="inlineStr">
        <is>
          <t>QC</t>
        </is>
      </c>
      <c r="E5" s="4" t="inlineStr">
        <is>
          <t>2026-01-01</t>
        </is>
      </c>
      <c r="F5" s="4" t="inlineStr">
        <is>
          <t>2026-06-30</t>
        </is>
      </c>
      <c r="G5" s="5" t="n">
        <v>2026</v>
      </c>
      <c r="H5" s="6" t="n">
        <v>71000</v>
      </c>
      <c r="I5" s="6" t="n">
        <v>1500</v>
      </c>
      <c r="J5" s="6" t="n">
        <v>4000</v>
      </c>
      <c r="K5" s="6" t="n">
        <v>11900</v>
      </c>
      <c r="L5" s="6" t="n">
        <v>3610</v>
      </c>
      <c r="M5" s="6" t="n">
        <v>1420</v>
      </c>
      <c r="N5" s="6" t="n">
        <v>473</v>
      </c>
      <c r="O5" s="7" t="n">
        <v>72502.5</v>
      </c>
      <c r="P5" s="7" t="n">
        <v>11900</v>
      </c>
      <c r="Q5" s="7" t="n">
        <v>3610</v>
      </c>
      <c r="R5" s="7" t="n">
        <v>1893</v>
      </c>
      <c r="S5" s="8">
        <f>IF(OR(H5="",H5&lt;0),"Check","OK")</f>
        <v/>
      </c>
    </row>
    <row r="6">
      <c r="A6" s="9" t="inlineStr">
        <is>
          <t>EMP004</t>
        </is>
      </c>
      <c r="B6" s="9" t="inlineStr">
        <is>
          <t>Noah Roy</t>
        </is>
      </c>
      <c r="C6" s="9" t="inlineStr">
        <is>
          <t>Gatineau</t>
        </is>
      </c>
      <c r="D6" s="9" t="inlineStr">
        <is>
          <t>QC</t>
        </is>
      </c>
      <c r="E6" s="4" t="inlineStr">
        <is>
          <t>2026-01-01</t>
        </is>
      </c>
      <c r="F6" s="4" t="inlineStr">
        <is>
          <t>2026-06-30</t>
        </is>
      </c>
      <c r="G6" s="5" t="n">
        <v>2026</v>
      </c>
      <c r="H6" s="6" t="n">
        <v>48000</v>
      </c>
      <c r="I6" s="6" t="n">
        <v>600</v>
      </c>
      <c r="J6" s="6" t="n">
        <v>2000</v>
      </c>
      <c r="K6" s="6" t="n">
        <v>7100</v>
      </c>
      <c r="L6" s="6" t="n">
        <v>2440</v>
      </c>
      <c r="M6" s="6" t="n">
        <v>960</v>
      </c>
      <c r="N6" s="6" t="n">
        <v>320</v>
      </c>
      <c r="O6" s="10" t="n">
        <v>48600</v>
      </c>
      <c r="P6" s="10" t="n">
        <v>7100</v>
      </c>
      <c r="Q6" s="10" t="n">
        <v>2440</v>
      </c>
      <c r="R6" s="10" t="n">
        <v>1280</v>
      </c>
      <c r="S6" s="11">
        <f>IF(OR(H6="",H6&lt;0),"Check","OK")</f>
        <v/>
      </c>
    </row>
    <row r="7">
      <c r="A7" s="3" t="inlineStr">
        <is>
          <t>EMP005</t>
        </is>
      </c>
      <c r="B7" s="3" t="inlineStr">
        <is>
          <t>Sophie Lévesque</t>
        </is>
      </c>
      <c r="C7" s="3" t="inlineStr">
        <is>
          <t>Sherbrooke</t>
        </is>
      </c>
      <c r="D7" s="3" t="inlineStr">
        <is>
          <t>QC</t>
        </is>
      </c>
      <c r="E7" s="4" t="inlineStr">
        <is>
          <t>2026-01-01</t>
        </is>
      </c>
      <c r="F7" s="4" t="inlineStr">
        <is>
          <t>2026-06-30</t>
        </is>
      </c>
      <c r="G7" s="5" t="n">
        <v>2026</v>
      </c>
      <c r="H7" s="6" t="n">
        <v>59000</v>
      </c>
      <c r="I7" s="6" t="n">
        <v>1100</v>
      </c>
      <c r="J7" s="6" t="n">
        <v>2800</v>
      </c>
      <c r="K7" s="6" t="n">
        <v>9200</v>
      </c>
      <c r="L7" s="6" t="n">
        <v>3000</v>
      </c>
      <c r="M7" s="6" t="n">
        <v>1180</v>
      </c>
      <c r="N7" s="6" t="n">
        <v>393</v>
      </c>
      <c r="O7" s="7" t="n">
        <v>60100</v>
      </c>
      <c r="P7" s="7" t="n">
        <v>9200</v>
      </c>
      <c r="Q7" s="7" t="n">
        <v>3000</v>
      </c>
      <c r="R7" s="7" t="n">
        <v>1573</v>
      </c>
      <c r="S7" s="8">
        <f>IF(OR(H7="",H7&lt;0),"Check","OK")</f>
        <v/>
      </c>
    </row>
    <row r="8">
      <c r="A8" s="9" t="inlineStr">
        <is>
          <t>EMP006</t>
        </is>
      </c>
      <c r="B8" s="9" t="inlineStr">
        <is>
          <t>Ethan Côté</t>
        </is>
      </c>
      <c r="C8" s="9" t="inlineStr">
        <is>
          <t>Longueuil</t>
        </is>
      </c>
      <c r="D8" s="9" t="inlineStr">
        <is>
          <t>QC</t>
        </is>
      </c>
      <c r="E8" s="4" t="inlineStr">
        <is>
          <t>2026-01-01</t>
        </is>
      </c>
      <c r="F8" s="4" t="inlineStr">
        <is>
          <t>2026-06-30</t>
        </is>
      </c>
      <c r="G8" s="5" t="n">
        <v>2026</v>
      </c>
      <c r="H8" s="6" t="n">
        <v>66000</v>
      </c>
      <c r="I8" s="6" t="n">
        <v>1350</v>
      </c>
      <c r="J8" s="6" t="n">
        <v>3200</v>
      </c>
      <c r="K8" s="6" t="n">
        <v>10500</v>
      </c>
      <c r="L8" s="6" t="n">
        <v>3360</v>
      </c>
      <c r="M8" s="6" t="n">
        <v>1320</v>
      </c>
      <c r="N8" s="6" t="n">
        <v>440</v>
      </c>
      <c r="O8" s="10" t="n">
        <v>67350</v>
      </c>
      <c r="P8" s="10" t="n">
        <v>10500</v>
      </c>
      <c r="Q8" s="10" t="n">
        <v>3360</v>
      </c>
      <c r="R8" s="10" t="n">
        <v>1760</v>
      </c>
      <c r="S8" s="11">
        <f>IF(OR(H8="",H8&lt;0),"Check","OK")</f>
        <v/>
      </c>
    </row>
    <row r="9">
      <c r="A9" s="3" t="inlineStr">
        <is>
          <t>EMP007</t>
        </is>
      </c>
      <c r="B9" s="3" t="inlineStr">
        <is>
          <t>Charlotte Morin</t>
        </is>
      </c>
      <c r="C9" s="3" t="inlineStr">
        <is>
          <t>Trois-Rivières</t>
        </is>
      </c>
      <c r="D9" s="3" t="inlineStr">
        <is>
          <t>QC</t>
        </is>
      </c>
      <c r="E9" s="4" t="inlineStr">
        <is>
          <t>2026-01-01</t>
        </is>
      </c>
      <c r="F9" s="4" t="inlineStr">
        <is>
          <t>2026-06-30</t>
        </is>
      </c>
      <c r="G9" s="5" t="n">
        <v>2026</v>
      </c>
      <c r="H9" s="6" t="n">
        <v>52000</v>
      </c>
      <c r="I9" s="6" t="n">
        <v>800</v>
      </c>
      <c r="J9" s="6" t="n">
        <v>2200</v>
      </c>
      <c r="K9" s="6" t="n">
        <v>7800</v>
      </c>
      <c r="L9" s="6" t="n">
        <v>2640</v>
      </c>
      <c r="M9" s="6" t="n">
        <v>1040</v>
      </c>
      <c r="N9" s="6" t="n">
        <v>346</v>
      </c>
      <c r="O9" s="7" t="n">
        <v>52800</v>
      </c>
      <c r="P9" s="7" t="n">
        <v>7804</v>
      </c>
      <c r="Q9" s="7" t="n">
        <v>2640</v>
      </c>
      <c r="R9" s="7" t="n">
        <v>1386</v>
      </c>
      <c r="S9" s="8">
        <f>IF(OR(H9="",H9&lt;0),"Check","OK")</f>
        <v/>
      </c>
    </row>
    <row r="10">
      <c r="A10" s="9" t="inlineStr">
        <is>
          <t>EMP008</t>
        </is>
      </c>
      <c r="B10" s="9" t="inlineStr">
        <is>
          <t>William Fortin</t>
        </is>
      </c>
      <c r="C10" s="9" t="inlineStr">
        <is>
          <t>Montréal</t>
        </is>
      </c>
      <c r="D10" s="9" t="inlineStr">
        <is>
          <t>QC</t>
        </is>
      </c>
      <c r="E10" s="4" t="inlineStr">
        <is>
          <t>2026-01-01</t>
        </is>
      </c>
      <c r="F10" s="4" t="inlineStr">
        <is>
          <t>2026-06-30</t>
        </is>
      </c>
      <c r="G10" s="5" t="n">
        <v>2026</v>
      </c>
      <c r="H10" s="6" t="n">
        <v>78000</v>
      </c>
      <c r="I10" s="6" t="n">
        <v>2000</v>
      </c>
      <c r="J10" s="6" t="n">
        <v>5000</v>
      </c>
      <c r="K10" s="6" t="n">
        <v>13500</v>
      </c>
      <c r="L10" s="6" t="n">
        <v>3970</v>
      </c>
      <c r="M10" s="6" t="n">
        <v>1560</v>
      </c>
      <c r="N10" s="6" t="n">
        <v>520</v>
      </c>
      <c r="O10" s="10" t="n">
        <v>80000</v>
      </c>
      <c r="P10" s="10" t="n">
        <v>13500</v>
      </c>
      <c r="Q10" s="10" t="n">
        <v>3970</v>
      </c>
      <c r="R10" s="10" t="n">
        <v>2080</v>
      </c>
      <c r="S10" s="11">
        <f>IF(OR(H10="",H10&lt;0),"Check","OK")</f>
        <v/>
      </c>
    </row>
    <row r="11">
      <c r="A11" s="3" t="inlineStr">
        <is>
          <t>EMP009</t>
        </is>
      </c>
      <c r="B11" s="3" t="inlineStr">
        <is>
          <t>Ava Pelletier</t>
        </is>
      </c>
      <c r="C11" s="3" t="inlineStr">
        <is>
          <t>Québec City</t>
        </is>
      </c>
      <c r="D11" s="3" t="inlineStr">
        <is>
          <t>QC</t>
        </is>
      </c>
      <c r="E11" s="4" t="inlineStr">
        <is>
          <t>2026-01-01</t>
        </is>
      </c>
      <c r="F11" s="4" t="inlineStr">
        <is>
          <t>2026-06-30</t>
        </is>
      </c>
      <c r="G11" s="5" t="n">
        <v>2026</v>
      </c>
      <c r="H11" s="6" t="n">
        <v>45000</v>
      </c>
      <c r="I11" s="6" t="n">
        <v>500</v>
      </c>
      <c r="J11" s="6" t="n">
        <v>1800</v>
      </c>
      <c r="K11" s="6" t="n">
        <v>6500</v>
      </c>
      <c r="L11" s="6" t="n">
        <v>2285</v>
      </c>
      <c r="M11" s="6" t="n">
        <v>900</v>
      </c>
      <c r="N11" s="6" t="n">
        <v>300</v>
      </c>
      <c r="O11" s="7" t="n">
        <v>45500</v>
      </c>
      <c r="P11" s="7" t="n">
        <v>6500</v>
      </c>
      <c r="Q11" s="7" t="n">
        <v>2285</v>
      </c>
      <c r="R11" s="7" t="n">
        <v>1200</v>
      </c>
      <c r="S11" s="8">
        <f>IF(OR(H11="",H11&lt;0),"Check","OK")</f>
        <v/>
      </c>
    </row>
    <row r="12">
      <c r="A12" s="9" t="inlineStr">
        <is>
          <t>EMP010</t>
        </is>
      </c>
      <c r="B12" s="9" t="inlineStr">
        <is>
          <t>Lucas Gauthier</t>
        </is>
      </c>
      <c r="C12" s="9" t="inlineStr">
        <is>
          <t>Lévis</t>
        </is>
      </c>
      <c r="D12" s="9" t="inlineStr">
        <is>
          <t>QC</t>
        </is>
      </c>
      <c r="E12" s="4" t="inlineStr">
        <is>
          <t>2026-01-01</t>
        </is>
      </c>
      <c r="F12" s="4" t="inlineStr">
        <is>
          <t>2026-06-30</t>
        </is>
      </c>
      <c r="G12" s="5" t="n">
        <v>2026</v>
      </c>
      <c r="H12" s="6" t="n">
        <v>57500</v>
      </c>
      <c r="I12" s="6" t="n">
        <v>1050</v>
      </c>
      <c r="J12" s="6" t="n">
        <v>2600</v>
      </c>
      <c r="K12" s="6" t="n">
        <v>8900</v>
      </c>
      <c r="L12" s="6" t="n">
        <v>2925</v>
      </c>
      <c r="M12" s="6" t="n">
        <v>1150</v>
      </c>
      <c r="N12" s="6" t="n">
        <v>383</v>
      </c>
      <c r="O12" s="10" t="n">
        <v>58550</v>
      </c>
      <c r="P12" s="10" t="n">
        <v>8900</v>
      </c>
      <c r="Q12" s="10" t="n">
        <v>2925</v>
      </c>
      <c r="R12" s="10" t="n">
        <v>1533</v>
      </c>
      <c r="S12" s="11">
        <f>IF(OR(H12="",H12&lt;0),"Check","OK")</f>
        <v/>
      </c>
    </row>
    <row r="13">
      <c r="B13" s="12" t="inlineStr">
        <is>
          <t>TOTALS</t>
        </is>
      </c>
      <c r="H13" s="13">
        <f>SUM(H3:H12)</f>
        <v/>
      </c>
      <c r="I13" s="13">
        <f>SUM(I3:I12)</f>
        <v/>
      </c>
      <c r="J13" s="13">
        <f>SUM(J3:J12)</f>
        <v/>
      </c>
      <c r="K13" s="13">
        <f>SUM(K3:K12)</f>
        <v/>
      </c>
      <c r="L13" s="13">
        <f>SUM(L3:L12)</f>
        <v/>
      </c>
      <c r="M13" s="13">
        <f>SUM(M3:M12)</f>
        <v/>
      </c>
      <c r="N13" s="13">
        <f>SUM(N3:N12)</f>
        <v/>
      </c>
      <c r="O13" s="13">
        <f>SUM(O3:O12)</f>
        <v/>
      </c>
      <c r="P13" s="13">
        <f>SUM(P3:P12)</f>
        <v/>
      </c>
      <c r="Q13" s="13">
        <f>SUM(Q3:Q12)</f>
        <v/>
      </c>
      <c r="R13" s="13">
        <f>SUM(R3:R12)</f>
        <v/>
      </c>
    </row>
  </sheetData>
  <mergeCells count="1">
    <mergeCell ref="A1:S1"/>
  </mergeCells>
  <conditionalFormatting sqref="S3:S12">
    <cfRule type="expression" priority="1" dxfId="0" stopIfTrue="1">
      <formula>S3="Check"</formula>
    </cfRule>
    <cfRule type="expression" priority="2" dxfId="1" stopIfTrue="1">
      <formula>S3="OK"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6" customWidth="1" min="1" max="1"/>
    <col width="18" customWidth="1" min="2" max="2"/>
    <col width="18" customWidth="1" min="3" max="3"/>
    <col width="16" customWidth="1" min="4" max="4"/>
    <col width="12" customWidth="1" min="5" max="5"/>
    <col width="10" customWidth="1" min="6" max="6"/>
    <col width="32" customWidth="1" min="7" max="7"/>
  </cols>
  <sheetData>
    <row r="1" ht="30" customHeight="1">
      <c r="A1" s="1" t="inlineStr">
        <is>
          <t>RL-1 Reconciliation Checks — Revenu Québec 2026</t>
        </is>
      </c>
      <c r="B1" s="21" t="n"/>
      <c r="C1" s="21" t="n"/>
      <c r="D1" s="21" t="n"/>
      <c r="E1" s="21" t="n"/>
      <c r="F1" s="21" t="n"/>
      <c r="G1" s="22" t="n"/>
    </row>
    <row r="2" ht="22" customHeight="1">
      <c r="A2" s="2" t="inlineStr">
        <is>
          <t>Check Item</t>
        </is>
      </c>
      <c r="B2" s="2" t="inlineStr">
        <is>
          <t>Payroll Total ($)</t>
        </is>
      </c>
      <c r="C2" s="2" t="inlineStr">
        <is>
          <t>RL-1 Total ($)</t>
        </is>
      </c>
      <c r="D2" s="2" t="inlineStr">
        <is>
          <t>Variance ($)</t>
        </is>
      </c>
      <c r="E2" s="2" t="inlineStr">
        <is>
          <t>Variance %</t>
        </is>
      </c>
      <c r="F2" s="2" t="inlineStr">
        <is>
          <t>Status</t>
        </is>
      </c>
      <c r="G2" s="2" t="inlineStr">
        <is>
          <t>Comment</t>
        </is>
      </c>
    </row>
    <row r="3" ht="18" customHeight="1">
      <c r="A3" s="14" t="inlineStr">
        <is>
          <t>Total Gross Salary vs RL-1 Box A</t>
        </is>
      </c>
      <c r="B3" s="6">
        <f>'Employee Data'!H13</f>
        <v/>
      </c>
      <c r="C3" s="6">
        <f>'Employee Data'!O13</f>
        <v/>
      </c>
      <c r="D3" s="7">
        <f>B3-C3</f>
        <v/>
      </c>
      <c r="E3" s="15">
        <f>IFERROR(IF(C3=0,"",D3/C3),"")</f>
        <v/>
      </c>
      <c r="F3" s="8">
        <f>IF(ABS(D3)&lt;=1,"OK","Review")</f>
        <v/>
      </c>
      <c r="G3" s="16" t="inlineStr">
        <is>
          <t>Gross Salary + Taxable Benefits = Box A</t>
        </is>
      </c>
    </row>
    <row r="4" ht="18" customHeight="1">
      <c r="A4" s="17" t="inlineStr">
        <is>
          <t>Total Québec Income Tax Withheld vs RL-1 Box B</t>
        </is>
      </c>
      <c r="B4" s="6">
        <f>'Employee Data'!K13</f>
        <v/>
      </c>
      <c r="C4" s="6">
        <f>'Employee Data'!P13</f>
        <v/>
      </c>
      <c r="D4" s="10">
        <f>B4-C4</f>
        <v/>
      </c>
      <c r="E4" s="18">
        <f>IFERROR(IF(C4=0,"",D4/C4),"")</f>
        <v/>
      </c>
      <c r="F4" s="11">
        <f>IF(ABS(D4)&lt;=1,"OK","Review")</f>
        <v/>
      </c>
      <c r="G4" s="19" t="inlineStr">
        <is>
          <t>Québec income tax withheld vs Box B</t>
        </is>
      </c>
    </row>
    <row r="5" ht="18" customHeight="1">
      <c r="A5" s="14" t="inlineStr">
        <is>
          <t>Total QPP Contributions vs RL-1 Box E</t>
        </is>
      </c>
      <c r="B5" s="6">
        <f>'Employee Data'!L13</f>
        <v/>
      </c>
      <c r="C5" s="6">
        <f>'Employee Data'!Q13</f>
        <v/>
      </c>
      <c r="D5" s="7">
        <f>B5-C5</f>
        <v/>
      </c>
      <c r="E5" s="15">
        <f>IFERROR(IF(C5=0,"",D5/C5),"")</f>
        <v/>
      </c>
      <c r="F5" s="8">
        <f>IF(ABS(D5)&lt;=1,"OK","Review")</f>
        <v/>
      </c>
      <c r="G5" s="16" t="inlineStr">
        <is>
          <t>Employee QPP contributions vs Box E</t>
        </is>
      </c>
    </row>
    <row r="6" ht="18" customHeight="1">
      <c r="A6" s="17" t="inlineStr">
        <is>
          <t>Total EI + QPIP Premiums vs RL-1 Box G</t>
        </is>
      </c>
      <c r="B6" s="6">
        <f>'Employee Data'!M13+'Employee Data'!N13</f>
        <v/>
      </c>
      <c r="C6" s="6">
        <f>'Employee Data'!R13</f>
        <v/>
      </c>
      <c r="D6" s="10">
        <f>B6-C6</f>
        <v/>
      </c>
      <c r="E6" s="18">
        <f>IFERROR(IF(C6=0,"",D6/C6),"")</f>
        <v/>
      </c>
      <c r="F6" s="11">
        <f>IF(ABS(D6)&lt;=1,"OK","Review")</f>
        <v/>
      </c>
      <c r="G6" s="19" t="inlineStr">
        <is>
          <t>EI + QPIP premiums vs Box G</t>
        </is>
      </c>
    </row>
    <row r="7" ht="18" customHeight="1">
      <c r="A7" s="14" t="inlineStr">
        <is>
          <t>Total RRSP Deductions</t>
        </is>
      </c>
      <c r="B7" s="6">
        <f>'Employee Data'!J13</f>
        <v/>
      </c>
      <c r="C7" s="6">
        <f>'Employee Data'!J13</f>
        <v/>
      </c>
      <c r="D7" s="7">
        <f>B7-C7</f>
        <v/>
      </c>
      <c r="E7" s="15">
        <f>IFERROR(IF(C7=0,"",D7/C7),"")</f>
        <v/>
      </c>
      <c r="F7" s="8">
        <f>IF(ABS(D7)&lt;=1,"OK","Review")</f>
        <v/>
      </c>
      <c r="G7" s="16" t="inlineStr">
        <is>
          <t>RRSP deductions (informational)</t>
        </is>
      </c>
    </row>
    <row r="8" ht="18" customHeight="1">
      <c r="A8" s="17" t="inlineStr">
        <is>
          <t>Number of Employees with Missing/Negative Data</t>
        </is>
      </c>
      <c r="B8" s="6">
        <f>COUNTIF('Employee Data'!S3:S12,"Check")</f>
        <v/>
      </c>
      <c r="C8" s="6" t="n">
        <v>0</v>
      </c>
      <c r="D8" s="10">
        <f>B8-C8</f>
        <v/>
      </c>
      <c r="E8" s="18">
        <f>IFERROR(IF(C8=0,"",D8/C8),"")</f>
        <v/>
      </c>
      <c r="F8" s="11">
        <f>IF(ABS(D8)&lt;=1,"OK","Review")</f>
        <v/>
      </c>
      <c r="G8" s="19" t="inlineStr">
        <is>
          <t>Count of employees flagged in Notes column</t>
        </is>
      </c>
    </row>
    <row r="9"/>
    <row r="10"/>
    <row r="11">
      <c r="A11" s="20" t="inlineStr">
        <is>
          <t>Summary Statistics</t>
        </is>
      </c>
      <c r="B11" s="21" t="n"/>
      <c r="C11" s="21" t="n"/>
      <c r="D11" s="21" t="n"/>
      <c r="E11" s="21" t="n"/>
      <c r="F11" s="21" t="n"/>
      <c r="G11" s="22" t="n"/>
    </row>
    <row r="12" ht="16" customHeight="1">
      <c r="A12" s="23" t="inlineStr">
        <is>
          <t>Average Gross Salary</t>
        </is>
      </c>
      <c r="B12" s="21" t="n"/>
      <c r="C12" s="22" t="n"/>
      <c r="D12" s="6">
        <f>IFERROR(AVERAGE('Employee Data'!H3:H12),0)</f>
        <v/>
      </c>
      <c r="E12" s="21" t="n"/>
      <c r="F12" s="21" t="n"/>
      <c r="G12" s="22" t="n"/>
    </row>
    <row r="13" ht="16" customHeight="1">
      <c r="A13" s="23" t="inlineStr">
        <is>
          <t>Average Taxable Benefits</t>
        </is>
      </c>
      <c r="B13" s="21" t="n"/>
      <c r="C13" s="22" t="n"/>
      <c r="D13" s="6">
        <f>IFERROR(AVERAGE('Employee Data'!I3:I12),0)</f>
        <v/>
      </c>
      <c r="E13" s="21" t="n"/>
      <c r="F13" s="21" t="n"/>
      <c r="G13" s="22" t="n"/>
    </row>
    <row r="14" ht="16" customHeight="1">
      <c r="A14" s="23" t="inlineStr">
        <is>
          <t>Average QPP Contribution</t>
        </is>
      </c>
      <c r="B14" s="21" t="n"/>
      <c r="C14" s="22" t="n"/>
      <c r="D14" s="6">
        <f>IFERROR(AVERAGE('Employee Data'!L3:L12),0)</f>
        <v/>
      </c>
      <c r="E14" s="21" t="n"/>
      <c r="F14" s="21" t="n"/>
      <c r="G14" s="22" t="n"/>
    </row>
    <row r="15" ht="16" customHeight="1">
      <c r="A15" s="23" t="inlineStr">
        <is>
          <t>Count of Employees Reviewed (OK)</t>
        </is>
      </c>
      <c r="B15" s="21" t="n"/>
      <c r="C15" s="22" t="n"/>
      <c r="D15" s="24">
        <f>COUNTIF('Employee Data'!S3:S12,"OK")</f>
        <v/>
      </c>
      <c r="E15" s="21" t="n"/>
      <c r="F15" s="21" t="n"/>
      <c r="G15" s="22" t="n"/>
    </row>
    <row r="16" ht="16" customHeight="1">
      <c r="A16" s="23" t="inlineStr">
        <is>
          <t>Count of Employees Flagged (Check)</t>
        </is>
      </c>
      <c r="B16" s="21" t="n"/>
      <c r="C16" s="22" t="n"/>
      <c r="D16" s="24">
        <f>COUNTIF('Employee Data'!S3:S12,"Check")</f>
        <v/>
      </c>
      <c r="E16" s="21" t="n"/>
      <c r="F16" s="21" t="n"/>
      <c r="G16" s="22" t="n"/>
    </row>
    <row r="17" ht="16" customHeight="1">
      <c r="A17" s="23" t="inlineStr">
        <is>
          <t>VLOOKUP — EMP001 Gross Salary</t>
        </is>
      </c>
      <c r="B17" s="21" t="n"/>
      <c r="C17" s="22" t="n"/>
      <c r="D17" s="6">
        <f>IFERROR(VLOOKUP("EMP001",'Employee Data'!A3:H12,8,FALSE),"Not Found")</f>
        <v/>
      </c>
      <c r="E17" s="21" t="n"/>
      <c r="F17" s="21" t="n"/>
      <c r="G17" s="22" t="n"/>
    </row>
    <row r="18" ht="16" customHeight="1">
      <c r="A18" s="23" t="inlineStr">
        <is>
          <t>VLOOKUP — EMP005 Gross Salary</t>
        </is>
      </c>
      <c r="B18" s="21" t="n"/>
      <c r="C18" s="22" t="n"/>
      <c r="D18" s="6">
        <f>IFERROR(VLOOKUP("EMP005",'Employee Data'!A3:H12,8,FALSE),"Not Found")</f>
        <v/>
      </c>
      <c r="E18" s="21" t="n"/>
      <c r="F18" s="21" t="n"/>
      <c r="G18" s="22" t="n"/>
    </row>
  </sheetData>
  <mergeCells count="16">
    <mergeCell ref="A1:G1"/>
    <mergeCell ref="A11:G11"/>
    <mergeCell ref="A12:C12"/>
    <mergeCell ref="D12:G12"/>
    <mergeCell ref="A13:C13"/>
    <mergeCell ref="D13:G13"/>
    <mergeCell ref="A14:C14"/>
    <mergeCell ref="D14:G14"/>
    <mergeCell ref="A15:C15"/>
    <mergeCell ref="D15:G15"/>
    <mergeCell ref="A16:C16"/>
    <mergeCell ref="D16:G16"/>
    <mergeCell ref="A17:C17"/>
    <mergeCell ref="D17:G17"/>
    <mergeCell ref="A18:C18"/>
    <mergeCell ref="D18:G18"/>
  </mergeCells>
  <conditionalFormatting sqref="F3:F8">
    <cfRule type="expression" priority="1" dxfId="1" stopIfTrue="1">
      <formula>F3="OK"</formula>
    </cfRule>
    <cfRule type="expression" priority="2" dxfId="0" stopIfTrue="1">
      <formula>F3="Review"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16"/>
  <sheetViews>
    <sheetView workbookViewId="0">
      <selection activeCell="A1" sqref="A1"/>
    </sheetView>
  </sheetViews>
  <sheetFormatPr baseColWidth="8" defaultRowHeight="15"/>
  <cols>
    <col width="42" customWidth="1" min="1" max="1"/>
    <col width="18" customWidth="1" min="2" max="2"/>
    <col width="4" customWidth="1" min="3" max="3"/>
    <col width="24" customWidth="1" min="4" max="4"/>
    <col width="18" customWidth="1" min="5" max="5"/>
    <col width="4" customWidth="1" min="6" max="6"/>
    <col width="24" customWidth="1" min="7" max="7"/>
    <col width="18" customWidth="1" min="8" max="8"/>
  </cols>
  <sheetData>
    <row r="1" ht="36" customHeight="1">
      <c r="A1" s="25" t="inlineStr">
        <is>
          <t>RL-1 Reconciliation Summary Dashboard — Revenu Québec 2026</t>
        </is>
      </c>
      <c r="B1" s="21" t="n"/>
      <c r="C1" s="21" t="n"/>
      <c r="D1" s="21" t="n"/>
      <c r="E1" s="21" t="n"/>
      <c r="F1" s="21" t="n"/>
      <c r="G1" s="21" t="n"/>
      <c r="H1" s="21" t="n"/>
      <c r="I1" s="21" t="n"/>
      <c r="J1" s="21" t="n"/>
      <c r="K1" s="22" t="n"/>
    </row>
    <row r="2">
      <c r="A2" s="2" t="inlineStr">
        <is>
          <t>Metric</t>
        </is>
      </c>
      <c r="B2" s="2" t="inlineStr">
        <is>
          <t>Value</t>
        </is>
      </c>
      <c r="D2" s="2" t="inlineStr">
        <is>
          <t>Chart Label</t>
        </is>
      </c>
      <c r="E2" s="2" t="inlineStr">
        <is>
          <t>Amount ($)</t>
        </is>
      </c>
      <c r="G2" s="2" t="inlineStr">
        <is>
          <t>Status</t>
        </is>
      </c>
      <c r="H2" s="2" t="inlineStr">
        <is>
          <t>Count</t>
        </is>
      </c>
    </row>
    <row r="3" ht="18" customHeight="1">
      <c r="A3" s="14" t="inlineStr">
        <is>
          <t>Total Payroll Subject to RL-1 (Box A)</t>
        </is>
      </c>
      <c r="B3" s="6">
        <f>'Employee Data'!O13</f>
        <v/>
      </c>
      <c r="D3" s="26" t="inlineStr">
        <is>
          <t>Box A (Payroll)</t>
        </is>
      </c>
      <c r="E3" s="27">
        <f>'Employee Data'!H13</f>
        <v/>
      </c>
      <c r="G3" s="26" t="inlineStr">
        <is>
          <t>OK</t>
        </is>
      </c>
      <c r="H3" s="26">
        <f>COUNTIF('Employee Data'!S3:S12,"OK")</f>
        <v/>
      </c>
    </row>
    <row r="4" ht="18" customHeight="1">
      <c r="A4" s="17" t="inlineStr">
        <is>
          <t>Total Québec Income Tax Withheld (Box B)</t>
        </is>
      </c>
      <c r="B4" s="6">
        <f>'Employee Data'!P13</f>
        <v/>
      </c>
      <c r="D4" s="26" t="inlineStr">
        <is>
          <t>Box A (RL-1)</t>
        </is>
      </c>
      <c r="E4" s="27">
        <f>'Employee Data'!O13</f>
        <v/>
      </c>
      <c r="G4" s="26" t="inlineStr">
        <is>
          <t>Check</t>
        </is>
      </c>
      <c r="H4" s="26">
        <f>COUNTIF('Employee Data'!S3:S12,"Check")</f>
        <v/>
      </c>
    </row>
    <row r="5" ht="18" customHeight="1">
      <c r="A5" s="14" t="inlineStr">
        <is>
          <t>Total QPP Contributions (Box E)</t>
        </is>
      </c>
      <c r="B5" s="6">
        <f>'Employee Data'!Q13</f>
        <v/>
      </c>
      <c r="D5" s="26" t="inlineStr">
        <is>
          <t>Box B (Payroll)</t>
        </is>
      </c>
      <c r="E5" s="27">
        <f>'Employee Data'!K13</f>
        <v/>
      </c>
    </row>
    <row r="6" ht="18" customHeight="1">
      <c r="A6" s="17" t="inlineStr">
        <is>
          <t>Total EI + QPIP Premiums (Box G)</t>
        </is>
      </c>
      <c r="B6" s="6">
        <f>'Employee Data'!R13</f>
        <v/>
      </c>
      <c r="D6" s="26" t="inlineStr">
        <is>
          <t>Box B (RL-1)</t>
        </is>
      </c>
      <c r="E6" s="27">
        <f>'Employee Data'!P13</f>
        <v/>
      </c>
    </row>
    <row r="7" ht="18" customHeight="1">
      <c r="A7" s="14" t="inlineStr">
        <is>
          <t>Total Gross Salary</t>
        </is>
      </c>
      <c r="B7" s="6">
        <f>'Employee Data'!H13</f>
        <v/>
      </c>
      <c r="D7" s="26" t="inlineStr">
        <is>
          <t>Box E (Payroll)</t>
        </is>
      </c>
      <c r="E7" s="27">
        <f>'Employee Data'!L13</f>
        <v/>
      </c>
    </row>
    <row r="8" ht="18" customHeight="1">
      <c r="A8" s="17" t="inlineStr">
        <is>
          <t>Total Taxable Benefits</t>
        </is>
      </c>
      <c r="B8" s="6">
        <f>'Employee Data'!I13</f>
        <v/>
      </c>
      <c r="D8" s="26" t="inlineStr">
        <is>
          <t>Box E (RL-1)</t>
        </is>
      </c>
      <c r="E8" s="27">
        <f>'Employee Data'!Q13</f>
        <v/>
      </c>
    </row>
    <row r="9" ht="18" customHeight="1">
      <c r="A9" s="14" t="inlineStr">
        <is>
          <t>Total RRSP Deductions</t>
        </is>
      </c>
      <c r="B9" s="6">
        <f>'Employee Data'!J13</f>
        <v/>
      </c>
      <c r="D9" s="26" t="inlineStr">
        <is>
          <t>Box G (Payroll)</t>
        </is>
      </c>
      <c r="E9" s="27">
        <f>'Employee Data'!M13+'Employee Data'!N13</f>
        <v/>
      </c>
    </row>
    <row r="10" ht="18" customHeight="1">
      <c r="A10" s="17" t="inlineStr">
        <is>
          <t>Number of Employees</t>
        </is>
      </c>
      <c r="B10" s="24" t="n">
        <v>10</v>
      </c>
      <c r="D10" s="26" t="inlineStr">
        <is>
          <t>Box G (RL-1)</t>
        </is>
      </c>
      <c r="E10" s="27">
        <f>'Employee Data'!R13</f>
        <v/>
      </c>
    </row>
    <row r="11" ht="18" customHeight="1">
      <c r="A11" s="14" t="inlineStr">
        <is>
          <t>Employees with OK Status</t>
        </is>
      </c>
      <c r="B11" s="24">
        <f>COUNTIF('Employee Data'!S3:S12,"OK")</f>
        <v/>
      </c>
    </row>
    <row r="12" ht="18" customHeight="1">
      <c r="A12" s="17" t="inlineStr">
        <is>
          <t>Employees Flagged (Check)</t>
        </is>
      </c>
      <c r="B12" s="24">
        <f>COUNTIF('Employee Data'!S3:S12,"Check")</f>
        <v/>
      </c>
    </row>
    <row r="13" ht="18" customHeight="1">
      <c r="A13" s="14" t="inlineStr">
        <is>
          <t>Reconciliation Checks — OK Count</t>
        </is>
      </c>
      <c r="B13" s="24">
        <f>COUNTIF('Reconciliation Checks'!F3:F8,"OK")</f>
        <v/>
      </c>
    </row>
    <row r="14" ht="18" customHeight="1">
      <c r="A14" s="17" t="inlineStr">
        <is>
          <t>Reconciliation Checks — Review Count</t>
        </is>
      </c>
      <c r="B14" s="24">
        <f>COUNTIF('Reconciliation Checks'!F3:F8,"Review")</f>
        <v/>
      </c>
    </row>
    <row r="15" ht="18" customHeight="1">
      <c r="A15" s="14" t="inlineStr">
        <is>
          <t>Average Gross Salary</t>
        </is>
      </c>
      <c r="B15" s="6">
        <f>IFERROR(AVERAGE('Employee Data'!H3:H12),0)</f>
        <v/>
      </c>
    </row>
    <row r="16" ht="18" customHeight="1">
      <c r="A16" s="17" t="inlineStr">
        <is>
          <t>% Records Reconciled (OK)</t>
        </is>
      </c>
      <c r="B16" s="28">
        <f>IFERROR(COUNTIF('Employee Data'!S3:S12,"OK")/10,0)</f>
        <v/>
      </c>
    </row>
  </sheetData>
  <mergeCells count="1">
    <mergeCell ref="A1:K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/>
  <cols>
    <col width="10" customWidth="1" min="1" max="1"/>
    <col width="80" customWidth="1" min="2" max="2"/>
  </cols>
  <sheetData>
    <row r="1" ht="36" customHeight="1">
      <c r="A1" s="1" t="inlineStr">
        <is>
          <t>RL-1 Reconciliation Template — User Instructions</t>
        </is>
      </c>
      <c r="B1" s="22" t="n"/>
    </row>
    <row r="2" ht="8" customHeight="1">
      <c r="A2" s="29" t="inlineStr"/>
      <c r="B2" s="30" t="inlineStr"/>
    </row>
    <row r="3" ht="30" customHeight="1">
      <c r="A3" s="31" t="inlineStr">
        <is>
          <t>OVERVIEW</t>
        </is>
      </c>
      <c r="B3" s="32" t="inlineStr">
        <is>
          <t>This workbook assists Québec employers in reconciling payroll records against RL-1 slip amounts as required by Revenu Québec. It covers the key RL-1 boxes: A (employment income), B (Québec income tax withheld), E (QPP contributions), and G (EI + QPIP premiums).</t>
        </is>
      </c>
    </row>
    <row r="4" ht="8" customHeight="1">
      <c r="A4" s="29" t="inlineStr"/>
      <c r="B4" s="30" t="inlineStr"/>
    </row>
    <row r="5" ht="30" customHeight="1">
      <c r="A5" s="33" t="inlineStr">
        <is>
          <t>STEP 1</t>
        </is>
      </c>
      <c r="B5" s="32" t="inlineStr">
        <is>
          <t>Open the 'Employee Data' sheet. Enter each employee's payroll data in the pale yellow (#FFFBEB) input cells. Yellow cells are editable; do not overwrite formula columns (Box A, B, E, G amounts).</t>
        </is>
      </c>
    </row>
    <row r="6" ht="30" customHeight="1">
      <c r="A6" s="33" t="inlineStr">
        <is>
          <t>STEP 2</t>
        </is>
      </c>
      <c r="B6" s="34" t="inlineStr">
        <is>
          <t>Ensure all columns are filled: Employee ID, Name, City, Province (QC), Pay Period Start/End, Fiscal Year (2026), Gross Salary, Taxable Benefits, RRSP Deduction, Québec Income Tax Withheld, QPP Contribution, EI Premium, and QPIP Premium.</t>
        </is>
      </c>
    </row>
    <row r="7" ht="30" customHeight="1">
      <c r="A7" s="33" t="inlineStr">
        <is>
          <t>STEP 3</t>
        </is>
      </c>
      <c r="B7" s="32" t="inlineStr">
        <is>
          <t>The 'Notes' column (column S) automatically flags rows where Gross Salary is blank or negative with 'Check'. Resolve all 'Check' flags before proceeding.</t>
        </is>
      </c>
    </row>
    <row r="8" ht="30" customHeight="1">
      <c r="A8" s="33" t="inlineStr">
        <is>
          <t>STEP 4</t>
        </is>
      </c>
      <c r="B8" s="34" t="inlineStr">
        <is>
          <t>Open the 'Reconciliation Checks' sheet. Review each check item. The 'Variance ($)' column shows the difference between payroll totals and RL-1 totals. Any variance greater than $1.00 (absolute) will show 'Review' in the Status column — these must be investigated.</t>
        </is>
      </c>
    </row>
    <row r="9" ht="30" customHeight="1">
      <c r="A9" s="33" t="inlineStr">
        <is>
          <t>STEP 5</t>
        </is>
      </c>
      <c r="B9" s="32" t="inlineStr">
        <is>
          <t>Open the 'RL-1 Summary' sheet for a dashboard view of all key totals, counts, and charts. The clustered column chart compares payroll vs RL-1 box amounts; the pie chart shows the count of OK vs flagged employees.</t>
        </is>
      </c>
    </row>
    <row r="10" ht="30" customHeight="1">
      <c r="A10" s="33" t="inlineStr">
        <is>
          <t>STEP 6</t>
        </is>
      </c>
      <c r="B10" s="34" t="inlineStr">
        <is>
          <t>Correct any variances in the 'Employee Data' sheet. Common causes include: rounding differences, missing taxable benefits, incorrect QPP or QPIP rates, or RL-1 slip entry errors.</t>
        </is>
      </c>
    </row>
    <row r="11" ht="30" customHeight="1">
      <c r="A11" s="33" t="inlineStr">
        <is>
          <t>STEP 7</t>
        </is>
      </c>
      <c r="B11" s="32" t="inlineStr">
        <is>
          <t>Once all variances are resolved and the 'Reconciliation Checks' sheet shows 'OK' for all rows, the data is ready for RL-1 slip filing with Revenu Québec.</t>
        </is>
      </c>
    </row>
    <row r="12" ht="8" customHeight="1">
      <c r="A12" s="29" t="inlineStr"/>
      <c r="B12" s="30" t="inlineStr"/>
    </row>
    <row r="13" ht="30" customHeight="1">
      <c r="A13" s="31" t="inlineStr">
        <is>
          <t>KEY TERMS</t>
        </is>
      </c>
      <c r="B13" s="32" t="inlineStr">
        <is>
          <t>RL-1: Relevé 1 — the Québec provincial payroll slip issued by employers to employees and filed with Revenu Québec. Similar in purpose to the federal T4 slip.</t>
        </is>
      </c>
    </row>
    <row r="14" ht="30" customHeight="1">
      <c r="A14" s="29" t="inlineStr"/>
      <c r="B14" s="30" t="inlineStr">
        <is>
          <t>QPP: Québec Pension Plan — the provincial pension plan contribution (replaces CPP for Québec employees). Reported in RL-1 Box E.</t>
        </is>
      </c>
    </row>
    <row r="15" ht="30" customHeight="1">
      <c r="A15" s="29" t="inlineStr"/>
      <c r="B15" s="35" t="inlineStr">
        <is>
          <t>QPIP: Québec Parental Insurance Plan — a Québec-specific parental leave premium paid by employees and employers. Reported in RL-1 Box G (combined with EI).</t>
        </is>
      </c>
    </row>
    <row r="16" ht="30" customHeight="1">
      <c r="A16" s="29" t="inlineStr"/>
      <c r="B16" s="30" t="inlineStr">
        <is>
          <t>EI: Employment Insurance — federal premium deducted from employee wages. Reported in RL-1 Box G.</t>
        </is>
      </c>
    </row>
    <row r="17" ht="30" customHeight="1">
      <c r="A17" s="29" t="inlineStr"/>
      <c r="B17" s="35" t="inlineStr">
        <is>
          <t>Box A: Employment income — Gross Salary plus Taxable Benefits.</t>
        </is>
      </c>
    </row>
    <row r="18" ht="30" customHeight="1">
      <c r="A18" s="29" t="inlineStr"/>
      <c r="B18" s="30" t="inlineStr">
        <is>
          <t>Box B: Québec income tax withheld.</t>
        </is>
      </c>
    </row>
    <row r="19" ht="30" customHeight="1">
      <c r="A19" s="29" t="inlineStr"/>
      <c r="B19" s="35" t="inlineStr">
        <is>
          <t>Box E: Employee QPP contributions.</t>
        </is>
      </c>
    </row>
    <row r="20" ht="30" customHeight="1">
      <c r="A20" s="29" t="inlineStr"/>
      <c r="B20" s="30" t="inlineStr">
        <is>
          <t>Box G: Employee EI premium + QPIP premium.</t>
        </is>
      </c>
    </row>
    <row r="21" ht="8" customHeight="1">
      <c r="A21" s="29" t="inlineStr"/>
      <c r="B21" s="35" t="inlineStr"/>
    </row>
    <row r="22" ht="30" customHeight="1">
      <c r="A22" s="31" t="inlineStr">
        <is>
          <t>IMPORTANT</t>
        </is>
      </c>
      <c r="B22" s="34" t="inlineStr">
        <is>
          <t>All amounts are in Canadian dollars (CAD). Dates follow the YYYY-MM-DD format. This template is for the 2026 tax year. Verify all rates against current Revenu Québec guidelines before filing.</t>
        </is>
      </c>
    </row>
    <row r="23" ht="30" customHeight="1">
      <c r="A23" s="29" t="inlineStr"/>
      <c r="B23" s="35" t="inlineStr">
        <is>
          <t>For official guidance, visit: www.revenuquebec.ca</t>
        </is>
      </c>
    </row>
    <row r="24" ht="30" customHeight="1">
      <c r="A24" s="29" t="inlineStr"/>
      <c r="B24" s="30" t="inlineStr">
        <is>
          <t>Employer Business Number (BN) example: 123456789RT0001 (issued by the CRA for federal payroll; Québec uses a separate NEQ for provincial registration).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2026-06-18T13:06:07Z</dcterms:created>
  <dcterms:modified xmlns:dcterms="http://purl.org/dc/terms/" xmlns:xsi="http://www.w3.org/2001/XMLSchema-instance" xsi:type="dcterms:W3CDTF">2026-06-18T13:06:07Z</dcterms:modified>
</cp:coreProperties>
</file>