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ute Billing"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yyyy-mm-dd"/>
    <numFmt numFmtId="165" formatCode="$#,##0.00"/>
  </numFmts>
  <fonts count="9">
    <font>
      <name val="Calibri"/>
      <family val="2"/>
      <color theme="1"/>
      <sz val="11"/>
      <scheme val="minor"/>
    </font>
    <font>
      <name val="Calibri"/>
      <b val="1"/>
      <color rgb="000F766E"/>
      <sz val="16"/>
    </font>
    <font>
      <name val="Calibri"/>
      <i val="1"/>
      <color rgb="006B7280"/>
      <sz val="9"/>
    </font>
    <font>
      <name val="Calibri"/>
      <b val="1"/>
      <color rgb="00FFFFFF"/>
      <sz val="11"/>
    </font>
    <font>
      <name val="Calibri"/>
      <b val="1"/>
      <sz val="10"/>
    </font>
    <font>
      <name val="Calibri"/>
      <sz val="10"/>
    </font>
    <font>
      <name val="Calibri"/>
      <b val="1"/>
      <color rgb="00FFFFFF"/>
      <sz val="10"/>
    </font>
    <font>
      <name val="Calibri"/>
      <b val="1"/>
      <color rgb="00DC2626"/>
      <sz val="10"/>
    </font>
    <font>
      <name val="Calibri"/>
      <b val="1"/>
      <color rgb="0022C55E"/>
      <sz val="10"/>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center" vertical="center"/>
    </xf>
    <xf numFmtId="0" fontId="4" fillId="0" borderId="0" pivotButton="0" quotePrefix="0" xfId="0"/>
    <xf numFmtId="0" fontId="3" fillId="2" borderId="1" applyAlignment="1" pivotButton="0" quotePrefix="0" xfId="0">
      <alignment horizontal="center" vertical="center"/>
    </xf>
    <xf numFmtId="0" fontId="5" fillId="0" borderId="0" pivotButton="0" quotePrefix="0" xfId="0"/>
    <xf numFmtId="10" fontId="5" fillId="0" borderId="0" pivotButton="0" quotePrefix="0" xfId="0"/>
    <xf numFmtId="0" fontId="5" fillId="4" borderId="1" pivotButton="0" quotePrefix="0" xfId="0"/>
    <xf numFmtId="0" fontId="5" fillId="4" borderId="1" applyAlignment="1" pivotButton="0" quotePrefix="0" xfId="0">
      <alignment horizontal="center" vertical="center"/>
    </xf>
    <xf numFmtId="164" fontId="5" fillId="4" borderId="1" pivotButton="0" quotePrefix="0" xfId="0"/>
    <xf numFmtId="0" fontId="5" fillId="3" borderId="1" applyAlignment="1" pivotButton="0" quotePrefix="0" xfId="0">
      <alignment horizontal="center" vertical="center"/>
    </xf>
    <xf numFmtId="165" fontId="5" fillId="3" borderId="1" pivotButton="0" quotePrefix="0" xfId="0"/>
    <xf numFmtId="165" fontId="5" fillId="0" borderId="1" pivotButton="0" quotePrefix="0" xfId="0"/>
    <xf numFmtId="10" fontId="5" fillId="4" borderId="1" pivotButton="0" quotePrefix="0" xfId="0"/>
    <xf numFmtId="165" fontId="5" fillId="4" borderId="1" pivotButton="0" quotePrefix="0" xfId="0"/>
    <xf numFmtId="165" fontId="4" fillId="4" borderId="1" pivotButton="0" quotePrefix="0" xfId="0"/>
    <xf numFmtId="0" fontId="5" fillId="5" borderId="1" pivotButton="0" quotePrefix="0" xfId="0"/>
    <xf numFmtId="0" fontId="5" fillId="5" borderId="1" applyAlignment="1" pivotButton="0" quotePrefix="0" xfId="0">
      <alignment horizontal="center" vertical="center"/>
    </xf>
    <xf numFmtId="164" fontId="5" fillId="5" borderId="1" pivotButton="0" quotePrefix="0" xfId="0"/>
    <xf numFmtId="10" fontId="5" fillId="5" borderId="1" pivotButton="0" quotePrefix="0" xfId="0"/>
    <xf numFmtId="165" fontId="5" fillId="5" borderId="1" pivotButton="0" quotePrefix="0" xfId="0"/>
    <xf numFmtId="165" fontId="4" fillId="5" borderId="1" pivotButton="0" quotePrefix="0" xfId="0"/>
    <xf numFmtId="0" fontId="6" fillId="6" borderId="0" applyAlignment="1" pivotButton="0" quotePrefix="0" xfId="0">
      <alignment horizontal="center" vertical="center"/>
    </xf>
    <xf numFmtId="0" fontId="6" fillId="6" borderId="1" pivotButton="0" quotePrefix="0" xfId="0"/>
    <xf numFmtId="165" fontId="6" fillId="6" borderId="1" pivotButton="0" quotePrefix="0" xfId="0"/>
    <xf numFmtId="0" fontId="0" fillId="6" borderId="1" pivotButton="0" quotePrefix="0" xfId="0"/>
    <xf numFmtId="165" fontId="7" fillId="0" borderId="0" pivotButton="0" quotePrefix="0" xfId="0"/>
    <xf numFmtId="0" fontId="3" fillId="2" borderId="0" applyAlignment="1" pivotButton="0" quotePrefix="0" xfId="0">
      <alignment horizontal="center" vertical="center"/>
    </xf>
    <xf numFmtId="0" fontId="4" fillId="0" borderId="1" pivotButton="0" quotePrefix="0" xfId="0"/>
    <xf numFmtId="165" fontId="8" fillId="0" borderId="1" pivotButton="0" quotePrefix="0" xfId="0"/>
    <xf numFmtId="0" fontId="5" fillId="0" borderId="1" pivotButton="0" quotePrefix="0" xfId="0"/>
    <xf numFmtId="165" fontId="7" fillId="0" borderId="1" pivotButton="0" quotePrefix="0" xfId="0"/>
    <xf numFmtId="0" fontId="3" fillId="6" borderId="0" pivotButton="0" quotePrefix="0" xfId="0"/>
    <xf numFmtId="0" fontId="3" fillId="6" borderId="1" pivotButton="0" quotePrefix="0" xfId="0"/>
    <xf numFmtId="0" fontId="4" fillId="0" borderId="1" applyAlignment="1" pivotButton="0" quotePrefix="0" xfId="0">
      <alignment horizontal="left" vertical="center" wrapText="1"/>
    </xf>
    <xf numFmtId="0" fontId="5" fillId="0" borderId="1" applyAlignment="1" pivotButton="0" quotePrefix="0" xfId="0">
      <alignment horizontal="left" vertical="center" wrapText="1"/>
    </xf>
  </cellXfs>
  <cellStyles count="1">
    <cellStyle name="Normal" xfId="0" builtinId="0" hidden="0"/>
  </cellStyles>
  <dxfs count="3">
    <dxf>
      <fill>
        <patternFill patternType="solid">
          <fgColor rgb="00FEE2E2"/>
          <bgColor rgb="00FEE2E2"/>
        </patternFill>
      </fill>
    </dxf>
    <dxf>
      <fill>
        <patternFill patternType="solid">
          <fgColor rgb="00DCFCE7"/>
          <bgColor rgb="00DCFCE7"/>
        </patternFill>
      </fill>
    </dxf>
    <dxf>
      <font>
        <name val="Calibri"/>
        <b val="1"/>
        <color rgb="00DC2626"/>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Billed Revenue by Route</a:t>
            </a:r>
          </a:p>
        </rich>
      </tx>
    </title>
    <plotArea>
      <barChart>
        <barDir val="col"/>
        <grouping val="clustered"/>
        <ser>
          <idx val="0"/>
          <order val="0"/>
          <tx>
            <strRef>
              <f>'Dashboard'!B13</f>
            </strRef>
          </tx>
          <spPr>
            <a:solidFill xmlns:a="http://schemas.openxmlformats.org/drawingml/2006/main">
              <a:srgbClr val="0F766E"/>
            </a:solidFill>
            <a:ln xmlns:a="http://schemas.openxmlformats.org/drawingml/2006/main">
              <a:prstDash val="solid"/>
            </a:ln>
          </spPr>
          <cat>
            <numRef>
              <f>'Dashboard'!$A$14:$A$19</f>
            </numRef>
          </cat>
          <val>
            <numRef>
              <f>'Dashboard'!$B$14:$B$19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Route ID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Revenue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Invoices by Payment Status</a:t>
            </a:r>
          </a:p>
        </rich>
      </tx>
    </title>
    <plotArea>
      <pieChart>
        <varyColors val="1"/>
        <ser>
          <idx val="0"/>
          <order val="0"/>
          <tx>
            <strRef>
              <f>'Dashboard'!B22</f>
            </strRef>
          </tx>
          <spPr>
            <a:solidFill xmlns:a="http://schemas.openxmlformats.org/drawingml/2006/main">
              <a:srgbClr val="22C55E"/>
            </a:solidFill>
            <a:ln xmlns:a="http://schemas.openxmlformats.org/drawingml/2006/main">
              <a:prstDash val="solid"/>
            </a:ln>
          </spPr>
          <cat>
            <numRef>
              <f>'Dashboard'!$A$23:$A$24</f>
            </numRef>
          </cat>
          <val>
            <numRef>
              <f>'Dashboard'!$B$23:$B$24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20</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9"/>
  <sheetViews>
    <sheetView workbookViewId="0">
      <pane ySplit="4" topLeftCell="A5" activePane="bottomLeft" state="frozen"/>
      <selection pane="bottomLeft" activeCell="A1" sqref="A1"/>
    </sheetView>
  </sheetViews>
  <sheetFormatPr baseColWidth="8" defaultRowHeight="15"/>
  <cols>
    <col width="18" customWidth="1" min="1" max="1"/>
    <col width="12" customWidth="1" min="2" max="2"/>
    <col width="10" customWidth="1" min="3" max="3"/>
    <col width="10" customWidth="1" min="4" max="4"/>
    <col width="13" customWidth="1" min="5" max="5"/>
    <col width="12" customWidth="1" min="6" max="6"/>
    <col width="8" customWidth="1" min="7" max="7"/>
    <col width="12" customWidth="1" min="8" max="8"/>
    <col width="12" customWidth="1" min="9" max="9"/>
    <col width="9" customWidth="1" min="10" max="10"/>
    <col width="13" customWidth="1" min="11" max="11"/>
    <col width="12" customWidth="1" min="12" max="12"/>
    <col width="14" customWidth="1" min="13" max="13"/>
    <col width="12" customWidth="1" min="14" max="14"/>
    <col width="3" customWidth="1" min="15" max="15"/>
    <col width="10" customWidth="1" min="16" max="16"/>
    <col width="8" customWidth="1" min="17" max="17"/>
  </cols>
  <sheetData>
    <row r="1" ht="26" customHeight="1">
      <c r="A1" s="1" t="inlineStr">
        <is>
          <t>Frostline Snow Removal Services — Route Billing 2026</t>
        </is>
      </c>
    </row>
    <row r="2">
      <c r="A2" s="2" t="inlineStr">
        <is>
          <t>Business Number (BN): 123456789RT0001</t>
        </is>
      </c>
      <c r="P2" s="3" t="inlineStr">
        <is>
          <t>Tax Rate Table</t>
        </is>
      </c>
    </row>
    <row r="3">
      <c r="P3" s="3" t="inlineStr">
        <is>
          <t>Province</t>
        </is>
      </c>
      <c r="Q3" s="3" t="inlineStr">
        <is>
          <t>Rate</t>
        </is>
      </c>
    </row>
    <row r="4">
      <c r="A4" s="4" t="inlineStr">
        <is>
          <t>Client Name</t>
        </is>
      </c>
      <c r="B4" s="4" t="inlineStr">
        <is>
          <t>City</t>
        </is>
      </c>
      <c r="C4" s="4" t="inlineStr">
        <is>
          <t>Province</t>
        </is>
      </c>
      <c r="D4" s="4" t="inlineStr">
        <is>
          <t>Route ID</t>
        </is>
      </c>
      <c r="E4" s="4" t="inlineStr">
        <is>
          <t>Service Date</t>
        </is>
      </c>
      <c r="F4" s="4" t="inlineStr">
        <is>
          <t>Service Type</t>
        </is>
      </c>
      <c r="G4" s="4" t="inlineStr">
        <is>
          <t>Hours</t>
        </is>
      </c>
      <c r="H4" s="4" t="inlineStr">
        <is>
          <t>Rate/Hour ($)</t>
        </is>
      </c>
      <c r="I4" s="4" t="inlineStr">
        <is>
          <t>Subtotal ($)</t>
        </is>
      </c>
      <c r="J4" s="4" t="inlineStr">
        <is>
          <t>HST Rate</t>
        </is>
      </c>
      <c r="K4" s="4" t="inlineStr">
        <is>
          <t>HST Amount ($)</t>
        </is>
      </c>
      <c r="L4" s="4" t="inlineStr">
        <is>
          <t>Total ($)</t>
        </is>
      </c>
      <c r="M4" s="4" t="inlineStr">
        <is>
          <t>Payment Status</t>
        </is>
      </c>
      <c r="N4" s="4" t="inlineStr">
        <is>
          <t>Days Overdue</t>
        </is>
      </c>
      <c r="P4" s="5" t="inlineStr">
        <is>
          <t>ON</t>
        </is>
      </c>
      <c r="Q4" s="6" t="n">
        <v>0.13</v>
      </c>
    </row>
    <row r="5">
      <c r="A5" s="7" t="inlineStr">
        <is>
          <t>Liam Tremblay</t>
        </is>
      </c>
      <c r="B5" s="7" t="inlineStr">
        <is>
          <t>Montreal</t>
        </is>
      </c>
      <c r="C5" s="8" t="inlineStr">
        <is>
          <t>QC</t>
        </is>
      </c>
      <c r="D5" s="8" t="inlineStr">
        <is>
          <t>RT-101</t>
        </is>
      </c>
      <c r="E5" s="9" t="inlineStr">
        <is>
          <t>2026-01-05</t>
        </is>
      </c>
      <c r="F5" s="8" t="inlineStr">
        <is>
          <t>Plowing</t>
        </is>
      </c>
      <c r="G5" s="10" t="n">
        <v>3.5</v>
      </c>
      <c r="H5" s="11" t="n">
        <v>65</v>
      </c>
      <c r="I5" s="12">
        <f>G5*H5</f>
        <v/>
      </c>
      <c r="J5" s="13">
        <f>IFERROR(VLOOKUP(C5,$P$4:$Q$8,2,0),0)</f>
        <v/>
      </c>
      <c r="K5" s="14">
        <f>I5*J5</f>
        <v/>
      </c>
      <c r="L5" s="15">
        <f>I5+K5</f>
        <v/>
      </c>
      <c r="M5" s="8" t="inlineStr">
        <is>
          <t>Paid</t>
        </is>
      </c>
      <c r="N5" s="8" t="n">
        <v>0</v>
      </c>
      <c r="P5" s="5" t="inlineStr">
        <is>
          <t>QC</t>
        </is>
      </c>
      <c r="Q5" s="6" t="n">
        <v>0.14975</v>
      </c>
    </row>
    <row r="6">
      <c r="A6" s="16" t="inlineStr">
        <is>
          <t>Emma Bouchard</t>
        </is>
      </c>
      <c r="B6" s="16" t="inlineStr">
        <is>
          <t>Montreal</t>
        </is>
      </c>
      <c r="C6" s="17" t="inlineStr">
        <is>
          <t>QC</t>
        </is>
      </c>
      <c r="D6" s="17" t="inlineStr">
        <is>
          <t>RT-101</t>
        </is>
      </c>
      <c r="E6" s="18" t="inlineStr">
        <is>
          <t>2026-01-12</t>
        </is>
      </c>
      <c r="F6" s="17" t="inlineStr">
        <is>
          <t>Salting</t>
        </is>
      </c>
      <c r="G6" s="10" t="n">
        <v>1.5</v>
      </c>
      <c r="H6" s="11" t="n">
        <v>55</v>
      </c>
      <c r="I6" s="12">
        <f>G6*H6</f>
        <v/>
      </c>
      <c r="J6" s="19">
        <f>IFERROR(VLOOKUP(C6,$P$4:$Q$8,2,0),0)</f>
        <v/>
      </c>
      <c r="K6" s="20">
        <f>I6*J6</f>
        <v/>
      </c>
      <c r="L6" s="21">
        <f>I6+K6</f>
        <v/>
      </c>
      <c r="M6" s="17" t="inlineStr">
        <is>
          <t>Paid</t>
        </is>
      </c>
      <c r="N6" s="17" t="n">
        <v>0</v>
      </c>
      <c r="P6" s="5" t="inlineStr">
        <is>
          <t>AB</t>
        </is>
      </c>
      <c r="Q6" s="6" t="n">
        <v>0.05</v>
      </c>
    </row>
    <row r="7">
      <c r="A7" s="7" t="inlineStr">
        <is>
          <t>Noah Fraser</t>
        </is>
      </c>
      <c r="B7" s="7" t="inlineStr">
        <is>
          <t>Toronto</t>
        </is>
      </c>
      <c r="C7" s="8" t="inlineStr">
        <is>
          <t>ON</t>
        </is>
      </c>
      <c r="D7" s="8" t="inlineStr">
        <is>
          <t>RT-205</t>
        </is>
      </c>
      <c r="E7" s="9" t="inlineStr">
        <is>
          <t>2026-01-06</t>
        </is>
      </c>
      <c r="F7" s="8" t="inlineStr">
        <is>
          <t>Plowing</t>
        </is>
      </c>
      <c r="G7" s="10" t="n">
        <v>4</v>
      </c>
      <c r="H7" s="11" t="n">
        <v>70</v>
      </c>
      <c r="I7" s="12">
        <f>G7*H7</f>
        <v/>
      </c>
      <c r="J7" s="13">
        <f>IFERROR(VLOOKUP(C7,$P$4:$Q$8,2,0),0)</f>
        <v/>
      </c>
      <c r="K7" s="14">
        <f>I7*J7</f>
        <v/>
      </c>
      <c r="L7" s="15">
        <f>I7+K7</f>
        <v/>
      </c>
      <c r="M7" s="8" t="inlineStr">
        <is>
          <t>Outstanding</t>
        </is>
      </c>
      <c r="N7" s="8" t="n">
        <v>22</v>
      </c>
      <c r="P7" s="5" t="inlineStr">
        <is>
          <t>BC</t>
        </is>
      </c>
      <c r="Q7" s="6" t="n">
        <v>0.12</v>
      </c>
    </row>
    <row r="8">
      <c r="A8" s="16" t="inlineStr">
        <is>
          <t>Olivia Chen</t>
        </is>
      </c>
      <c r="B8" s="16" t="inlineStr">
        <is>
          <t>Toronto</t>
        </is>
      </c>
      <c r="C8" s="17" t="inlineStr">
        <is>
          <t>ON</t>
        </is>
      </c>
      <c r="D8" s="17" t="inlineStr">
        <is>
          <t>RT-205</t>
        </is>
      </c>
      <c r="E8" s="18" t="inlineStr">
        <is>
          <t>2026-01-14</t>
        </is>
      </c>
      <c r="F8" s="17" t="inlineStr">
        <is>
          <t>Shovelling</t>
        </is>
      </c>
      <c r="G8" s="10" t="n">
        <v>2</v>
      </c>
      <c r="H8" s="11" t="n">
        <v>45</v>
      </c>
      <c r="I8" s="12">
        <f>G8*H8</f>
        <v/>
      </c>
      <c r="J8" s="19">
        <f>IFERROR(VLOOKUP(C8,$P$4:$Q$8,2,0),0)</f>
        <v/>
      </c>
      <c r="K8" s="20">
        <f>I8*J8</f>
        <v/>
      </c>
      <c r="L8" s="21">
        <f>I8+K8</f>
        <v/>
      </c>
      <c r="M8" s="17" t="inlineStr">
        <is>
          <t>Outstanding</t>
        </is>
      </c>
      <c r="N8" s="17" t="n">
        <v>14</v>
      </c>
      <c r="P8" s="5" t="inlineStr">
        <is>
          <t>NS</t>
        </is>
      </c>
      <c r="Q8" s="6" t="n">
        <v>0.15</v>
      </c>
    </row>
    <row r="9">
      <c r="A9" s="7" t="inlineStr">
        <is>
          <t>Lucas Gagnon</t>
        </is>
      </c>
      <c r="B9" s="7" t="inlineStr">
        <is>
          <t>Ottawa</t>
        </is>
      </c>
      <c r="C9" s="8" t="inlineStr">
        <is>
          <t>ON</t>
        </is>
      </c>
      <c r="D9" s="8" t="inlineStr">
        <is>
          <t>RT-310</t>
        </is>
      </c>
      <c r="E9" s="9" t="inlineStr">
        <is>
          <t>2026-01-08</t>
        </is>
      </c>
      <c r="F9" s="8" t="inlineStr">
        <is>
          <t>Plowing</t>
        </is>
      </c>
      <c r="G9" s="10" t="n">
        <v>3</v>
      </c>
      <c r="H9" s="11" t="n">
        <v>68</v>
      </c>
      <c r="I9" s="12">
        <f>G9*H9</f>
        <v/>
      </c>
      <c r="J9" s="13">
        <f>IFERROR(VLOOKUP(C9,$P$4:$Q$8,2,0),0)</f>
        <v/>
      </c>
      <c r="K9" s="14">
        <f>I9*J9</f>
        <v/>
      </c>
      <c r="L9" s="15">
        <f>I9+K9</f>
        <v/>
      </c>
      <c r="M9" s="8" t="inlineStr">
        <is>
          <t>Paid</t>
        </is>
      </c>
      <c r="N9" s="8" t="n">
        <v>0</v>
      </c>
    </row>
    <row r="10">
      <c r="A10" s="16" t="inlineStr">
        <is>
          <t>Sophie Martin</t>
        </is>
      </c>
      <c r="B10" s="16" t="inlineStr">
        <is>
          <t>Calgary</t>
        </is>
      </c>
      <c r="C10" s="17" t="inlineStr">
        <is>
          <t>AB</t>
        </is>
      </c>
      <c r="D10" s="17" t="inlineStr">
        <is>
          <t>RT-412</t>
        </is>
      </c>
      <c r="E10" s="18" t="inlineStr">
        <is>
          <t>2026-01-09</t>
        </is>
      </c>
      <c r="F10" s="17" t="inlineStr">
        <is>
          <t>Plowing</t>
        </is>
      </c>
      <c r="G10" s="10" t="n">
        <v>5</v>
      </c>
      <c r="H10" s="11" t="n">
        <v>72</v>
      </c>
      <c r="I10" s="12">
        <f>G10*H10</f>
        <v/>
      </c>
      <c r="J10" s="19">
        <f>IFERROR(VLOOKUP(C10,$P$4:$Q$8,2,0),0)</f>
        <v/>
      </c>
      <c r="K10" s="20">
        <f>I10*J10</f>
        <v/>
      </c>
      <c r="L10" s="21">
        <f>I10+K10</f>
        <v/>
      </c>
      <c r="M10" s="17" t="inlineStr">
        <is>
          <t>Paid</t>
        </is>
      </c>
      <c r="N10" s="17" t="n">
        <v>0</v>
      </c>
    </row>
    <row r="11">
      <c r="A11" s="7" t="inlineStr">
        <is>
          <t>Ethan MacDonald</t>
        </is>
      </c>
      <c r="B11" s="7" t="inlineStr">
        <is>
          <t>Halifax</t>
        </is>
      </c>
      <c r="C11" s="8" t="inlineStr">
        <is>
          <t>NS</t>
        </is>
      </c>
      <c r="D11" s="8" t="inlineStr">
        <is>
          <t>RT-515</t>
        </is>
      </c>
      <c r="E11" s="9" t="inlineStr">
        <is>
          <t>2026-01-10</t>
        </is>
      </c>
      <c r="F11" s="8" t="inlineStr">
        <is>
          <t>Salting</t>
        </is>
      </c>
      <c r="G11" s="10" t="n">
        <v>1</v>
      </c>
      <c r="H11" s="11" t="n">
        <v>50</v>
      </c>
      <c r="I11" s="12">
        <f>G11*H11</f>
        <v/>
      </c>
      <c r="J11" s="13">
        <f>IFERROR(VLOOKUP(C11,$P$4:$Q$8,2,0),0)</f>
        <v/>
      </c>
      <c r="K11" s="14">
        <f>I11*J11</f>
        <v/>
      </c>
      <c r="L11" s="15">
        <f>I11+K11</f>
        <v/>
      </c>
      <c r="M11" s="8" t="inlineStr">
        <is>
          <t>Outstanding</t>
        </is>
      </c>
      <c r="N11" s="8" t="n">
        <v>30</v>
      </c>
    </row>
    <row r="12">
      <c r="A12" s="16" t="inlineStr">
        <is>
          <t>Ava Roy</t>
        </is>
      </c>
      <c r="B12" s="16" t="inlineStr">
        <is>
          <t>Vancouver</t>
        </is>
      </c>
      <c r="C12" s="17" t="inlineStr">
        <is>
          <t>BC</t>
        </is>
      </c>
      <c r="D12" s="17" t="inlineStr">
        <is>
          <t>RT-620</t>
        </is>
      </c>
      <c r="E12" s="18" t="inlineStr">
        <is>
          <t>2026-01-11</t>
        </is>
      </c>
      <c r="F12" s="17" t="inlineStr">
        <is>
          <t>Shovelling</t>
        </is>
      </c>
      <c r="G12" s="10" t="n">
        <v>2.5</v>
      </c>
      <c r="H12" s="11" t="n">
        <v>48</v>
      </c>
      <c r="I12" s="12">
        <f>G12*H12</f>
        <v/>
      </c>
      <c r="J12" s="19">
        <f>IFERROR(VLOOKUP(C12,$P$4:$Q$8,2,0),0)</f>
        <v/>
      </c>
      <c r="K12" s="20">
        <f>I12*J12</f>
        <v/>
      </c>
      <c r="L12" s="21">
        <f>I12+K12</f>
        <v/>
      </c>
      <c r="M12" s="17" t="inlineStr">
        <is>
          <t>Paid</t>
        </is>
      </c>
      <c r="N12" s="17" t="n">
        <v>0</v>
      </c>
    </row>
    <row r="13">
      <c r="A13" s="7" t="inlineStr">
        <is>
          <t>William Leblanc</t>
        </is>
      </c>
      <c r="B13" s="7" t="inlineStr">
        <is>
          <t>Montreal</t>
        </is>
      </c>
      <c r="C13" s="8" t="inlineStr">
        <is>
          <t>QC</t>
        </is>
      </c>
      <c r="D13" s="8" t="inlineStr">
        <is>
          <t>RT-101</t>
        </is>
      </c>
      <c r="E13" s="9" t="inlineStr">
        <is>
          <t>2026-01-15</t>
        </is>
      </c>
      <c r="F13" s="8" t="inlineStr">
        <is>
          <t>Plowing</t>
        </is>
      </c>
      <c r="G13" s="10" t="n">
        <v>3.5</v>
      </c>
      <c r="H13" s="11" t="n">
        <v>65</v>
      </c>
      <c r="I13" s="12">
        <f>G13*H13</f>
        <v/>
      </c>
      <c r="J13" s="13">
        <f>IFERROR(VLOOKUP(C13,$P$4:$Q$8,2,0),0)</f>
        <v/>
      </c>
      <c r="K13" s="14">
        <f>I13*J13</f>
        <v/>
      </c>
      <c r="L13" s="15">
        <f>I13+K13</f>
        <v/>
      </c>
      <c r="M13" s="8" t="inlineStr">
        <is>
          <t>Outstanding</t>
        </is>
      </c>
      <c r="N13" s="8" t="n">
        <v>7</v>
      </c>
    </row>
    <row r="14">
      <c r="A14" s="16" t="inlineStr">
        <is>
          <t>Chloe Dubois</t>
        </is>
      </c>
      <c r="B14" s="16" t="inlineStr">
        <is>
          <t>Calgary</t>
        </is>
      </c>
      <c r="C14" s="17" t="inlineStr">
        <is>
          <t>AB</t>
        </is>
      </c>
      <c r="D14" s="17" t="inlineStr">
        <is>
          <t>RT-412</t>
        </is>
      </c>
      <c r="E14" s="18" t="inlineStr">
        <is>
          <t>2026-01-16</t>
        </is>
      </c>
      <c r="F14" s="17" t="inlineStr">
        <is>
          <t>Salting</t>
        </is>
      </c>
      <c r="G14" s="10" t="n">
        <v>1.5</v>
      </c>
      <c r="H14" s="11" t="n">
        <v>52</v>
      </c>
      <c r="I14" s="12">
        <f>G14*H14</f>
        <v/>
      </c>
      <c r="J14" s="19">
        <f>IFERROR(VLOOKUP(C14,$P$4:$Q$8,2,0),0)</f>
        <v/>
      </c>
      <c r="K14" s="20">
        <f>I14*J14</f>
        <v/>
      </c>
      <c r="L14" s="21">
        <f>I14+K14</f>
        <v/>
      </c>
      <c r="M14" s="17" t="inlineStr">
        <is>
          <t>Paid</t>
        </is>
      </c>
      <c r="N14" s="17" t="n">
        <v>0</v>
      </c>
    </row>
    <row r="15">
      <c r="A15" s="22" t="inlineStr">
        <is>
          <t>TOTALS</t>
        </is>
      </c>
      <c r="G15" s="23">
        <f>SUM(G5:G14)</f>
        <v/>
      </c>
      <c r="H15" s="23" t="n"/>
      <c r="I15" s="24">
        <f>SUM(I5:I14)</f>
        <v/>
      </c>
      <c r="J15" s="23">
        <f>SUM(J5:J14)</f>
        <v/>
      </c>
      <c r="K15" s="24">
        <f>SUM(K5:K14)</f>
        <v/>
      </c>
      <c r="L15" s="24">
        <f>SUM(L5:L14)</f>
        <v/>
      </c>
      <c r="M15" s="25" t="n"/>
      <c r="N15" s="25" t="n"/>
    </row>
    <row r="16"/>
    <row r="17">
      <c r="A17" s="3" t="inlineStr">
        <is>
          <t>Invoices Paid:</t>
        </is>
      </c>
      <c r="B17" s="5">
        <f>COUNTIF(M5:M14,"Paid")</f>
        <v/>
      </c>
    </row>
    <row r="18">
      <c r="A18" s="3" t="inlineStr">
        <is>
          <t>Invoices Outstanding:</t>
        </is>
      </c>
      <c r="B18" s="5">
        <f>COUNTIF(M5:M14,"Outstanding")</f>
        <v/>
      </c>
    </row>
    <row r="19">
      <c r="A19" s="3" t="inlineStr">
        <is>
          <t>Outstanding Revenue ($):</t>
        </is>
      </c>
      <c r="B19" s="26">
        <f>IFERROR(SUMIF(M5:M14,"Outstanding",L5:L14),0)</f>
        <v/>
      </c>
    </row>
  </sheetData>
  <mergeCells count="3">
    <mergeCell ref="A1:N1"/>
    <mergeCell ref="A2:N2"/>
    <mergeCell ref="A15:F15"/>
  </mergeCells>
  <conditionalFormatting sqref="M5:M14">
    <cfRule type="expression" priority="1" dxfId="0" stopIfTrue="1">
      <formula>M5="Outstanding"</formula>
    </cfRule>
    <cfRule type="expression" priority="2" dxfId="1" stopIfTrue="1">
      <formula>M5="Paid"</formula>
    </cfRule>
  </conditionalFormatting>
  <conditionalFormatting sqref="N5:N14">
    <cfRule type="expression" priority="3" dxfId="2" stopIfTrue="1">
      <formula>N5&gt;14</formula>
    </cfRule>
  </conditionalFormatting>
  <dataValidations count="2">
    <dataValidation sqref="F5:F14" showErrorMessage="1" showInputMessage="1" allowBlank="1" type="list">
      <formula1>"Plowing,Salting,Shovelling,De-icing"</formula1>
    </dataValidation>
    <dataValidation sqref="M5:M14" showErrorMessage="1" showInputMessage="1" allowBlank="1" type="list">
      <formula1>"Paid,Outstanding"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 t="inlineStr">
        <is>
          <t>Snow Removal Billing Dashboard — 2026 Season</t>
        </is>
      </c>
    </row>
    <row r="2"/>
    <row r="3">
      <c r="A3" s="27" t="inlineStr">
        <is>
          <t>Key Metrics</t>
        </is>
      </c>
    </row>
    <row r="4">
      <c r="A4" s="28" t="inlineStr">
        <is>
          <t>Total Invoiced Revenue ($)</t>
        </is>
      </c>
      <c r="B4" s="29">
        <f>'Route Billing'!L15</f>
        <v/>
      </c>
    </row>
    <row r="5">
      <c r="A5" s="28" t="inlineStr">
        <is>
          <t>Total HST Collected ($)</t>
        </is>
      </c>
      <c r="B5" s="29">
        <f>'Route Billing'!K15</f>
        <v/>
      </c>
    </row>
    <row r="6">
      <c r="A6" s="28" t="inlineStr">
        <is>
          <t>Total Billable Hours</t>
        </is>
      </c>
      <c r="B6" s="30">
        <f>'Route Billing'!G15</f>
        <v/>
      </c>
    </row>
    <row r="7">
      <c r="A7" s="28" t="inlineStr">
        <is>
          <t>Invoices Paid</t>
        </is>
      </c>
      <c r="B7" s="30">
        <f>'Route Billing'!B17</f>
        <v/>
      </c>
    </row>
    <row r="8">
      <c r="A8" s="28" t="inlineStr">
        <is>
          <t>Invoices Outstanding</t>
        </is>
      </c>
      <c r="B8" s="30">
        <f>'Route Billing'!B18</f>
        <v/>
      </c>
    </row>
    <row r="9">
      <c r="A9" s="28" t="inlineStr">
        <is>
          <t>Outstanding Revenue ($)</t>
        </is>
      </c>
      <c r="B9" s="31">
        <f>'Route Billing'!B19</f>
        <v/>
      </c>
    </row>
    <row r="10"/>
    <row r="11"/>
    <row r="12">
      <c r="A12" s="27" t="inlineStr">
        <is>
          <t>Revenue by Route</t>
        </is>
      </c>
    </row>
    <row r="13">
      <c r="A13" s="32" t="inlineStr">
        <is>
          <t>Route ID</t>
        </is>
      </c>
      <c r="B13" s="32" t="inlineStr">
        <is>
          <t>Total Billed ($)</t>
        </is>
      </c>
    </row>
    <row r="14">
      <c r="A14" s="30" t="inlineStr">
        <is>
          <t>RT-101</t>
        </is>
      </c>
      <c r="B14" s="12">
        <f>IFERROR(SUMIF('Route Billing'!$D$5:$D$14,A14,'Route Billing'!$L$5:$L$14),0)</f>
        <v/>
      </c>
    </row>
    <row r="15">
      <c r="A15" s="30" t="inlineStr">
        <is>
          <t>RT-205</t>
        </is>
      </c>
      <c r="B15" s="12">
        <f>IFERROR(SUMIF('Route Billing'!$D$5:$D$14,A15,'Route Billing'!$L$5:$L$14),0)</f>
        <v/>
      </c>
    </row>
    <row r="16">
      <c r="A16" s="30" t="inlineStr">
        <is>
          <t>RT-310</t>
        </is>
      </c>
      <c r="B16" s="12">
        <f>IFERROR(SUMIF('Route Billing'!$D$5:$D$14,A16,'Route Billing'!$L$5:$L$14),0)</f>
        <v/>
      </c>
    </row>
    <row r="17">
      <c r="A17" s="30" t="inlineStr">
        <is>
          <t>RT-412</t>
        </is>
      </c>
      <c r="B17" s="12">
        <f>IFERROR(SUMIF('Route Billing'!$D$5:$D$14,A17,'Route Billing'!$L$5:$L$14),0)</f>
        <v/>
      </c>
    </row>
    <row r="18">
      <c r="A18" s="30" t="inlineStr">
        <is>
          <t>RT-515</t>
        </is>
      </c>
      <c r="B18" s="12">
        <f>IFERROR(SUMIF('Route Billing'!$D$5:$D$14,A18,'Route Billing'!$L$5:$L$14),0)</f>
        <v/>
      </c>
    </row>
    <row r="19">
      <c r="A19" s="30" t="inlineStr">
        <is>
          <t>RT-620</t>
        </is>
      </c>
      <c r="B19" s="12">
        <f>IFERROR(SUMIF('Route Billing'!$D$5:$D$14,A19,'Route Billing'!$L$5:$L$14),0)</f>
        <v/>
      </c>
    </row>
    <row r="20"/>
    <row r="21"/>
    <row r="22">
      <c r="A22" s="33" t="inlineStr">
        <is>
          <t>Payment Status</t>
        </is>
      </c>
      <c r="B22" s="33" t="inlineStr">
        <is>
          <t>Count</t>
        </is>
      </c>
    </row>
    <row r="23">
      <c r="A23" s="30" t="inlineStr">
        <is>
          <t>Paid</t>
        </is>
      </c>
      <c r="B23" s="30">
        <f>'Route Billing'!B17</f>
        <v/>
      </c>
    </row>
    <row r="24">
      <c r="A24" s="30" t="inlineStr">
        <is>
          <t>Outstanding</t>
        </is>
      </c>
      <c r="B24" s="30">
        <f>'Route Billing'!B18</f>
        <v/>
      </c>
    </row>
  </sheetData>
  <mergeCells count="3">
    <mergeCell ref="A1:H1"/>
    <mergeCell ref="A3:B3"/>
    <mergeCell ref="A12:B1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6" customWidth="1" min="1" max="1"/>
    <col width="90" customWidth="1" min="2" max="2"/>
  </cols>
  <sheetData>
    <row r="1" ht="24" customHeight="1">
      <c r="A1" s="1" t="inlineStr">
        <is>
          <t>Instructions &amp; Notes</t>
        </is>
      </c>
    </row>
    <row r="2"/>
    <row r="3" ht="42" customHeight="1">
      <c r="A3" s="34" t="inlineStr">
        <is>
          <t>Purpose</t>
        </is>
      </c>
      <c r="B3" s="35" t="inlineStr">
        <is>
          <t>This workbook tracks snow removal route billing for a Canadian snow removal business across the 2026 winter season.</t>
        </is>
      </c>
    </row>
    <row r="4" ht="42" customHeight="1">
      <c r="A4" s="34" t="inlineStr">
        <is>
          <t>Route Billing sheet</t>
        </is>
      </c>
      <c r="B4" s="35" t="inlineStr">
        <is>
          <t>Enter each client job with city, province, route ID, service date, service type, hours worked and rate per hour. Subtotal, applicable GST/HST (looked up automatically by province using the Tax Rate Table on the right), and total amount owing are calculated automatically.</t>
        </is>
      </c>
    </row>
    <row r="5" ht="42" customHeight="1">
      <c r="A5" s="34" t="inlineStr">
        <is>
          <t>Editable cells</t>
        </is>
      </c>
      <c r="B5" s="35" t="inlineStr">
        <is>
          <t>Cells shaded pale yellow (Hours and Rate/Hour) are meant to be edited. All other columns update automatically via formulas — do not overwrite them.</t>
        </is>
      </c>
    </row>
    <row r="6" ht="42" customHeight="1">
      <c r="A6" s="34" t="inlineStr">
        <is>
          <t>Tax Rate Table</t>
        </is>
      </c>
      <c r="B6" s="35" t="inlineStr">
        <is>
          <t>Located at columns P and Q on the Route Billing sheet. It stores the current GST/HST rate for each province (ON, QC, AB, BC, NS) used by the VLOOKUP formula in the HST Rate column.</t>
        </is>
      </c>
    </row>
    <row r="7" ht="42" customHeight="1">
      <c r="A7" s="34" t="inlineStr">
        <is>
          <t>Payment Status</t>
        </is>
      </c>
      <c r="B7" s="35" t="inlineStr">
        <is>
          <t>Use the dropdown in the Payment Status column to mark each invoice as Paid or Outstanding. Rows highlight green when paid and red when outstanding. Days Overdue over 14 is highlighted in red font.</t>
        </is>
      </c>
    </row>
    <row r="8" ht="42" customHeight="1">
      <c r="A8" s="34" t="inlineStr">
        <is>
          <t>Dashboard sheet</t>
        </is>
      </c>
      <c r="B8" s="35" t="inlineStr">
        <is>
          <t>Shows key season metrics (total revenue, HST collected, hours billed, paid/outstanding counts) plus a bar chart of revenue by route and a pie chart of payment status. All values pull live from the Route Billing sheet.</t>
        </is>
      </c>
    </row>
    <row r="9" ht="42" customHeight="1">
      <c r="A9" s="34" t="inlineStr">
        <is>
          <t>Adding new jobs</t>
        </is>
      </c>
      <c r="B9" s="35" t="inlineStr">
        <is>
          <t>Insert new rows above the TOTALS row on the Route Billing sheet, keeping the same formulas in columns I through N so totals and dashboard figures stay accurate.</t>
        </is>
      </c>
    </row>
    <row r="10" ht="42" customHeight="1">
      <c r="A10" s="34" t="inlineStr">
        <is>
          <t>Currency &amp; tax</t>
        </is>
      </c>
      <c r="B10" s="35" t="inlineStr">
        <is>
          <t>All amounts are shown in Canadian dollars (CAD). GST/HST rates reflect standard 2026 provincial rates; confirm current rates with the CRA before filing.</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2026-07-21T14:01:26Z</dcterms:created>
  <dcterms:modified xmlns:dcterms="http://purl.org/dc/terms/" xmlns:xsi="http://www.w3.org/2001/XMLSchema-instance" xsi:type="dcterms:W3CDTF">2026-07-21T14:01:26Z</dcterms:modified>
</cp:coreProperties>
</file>