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T4 Reconciliation Data" sheetId="2" state="visible" r:id="rId2"/>
    <sheet xmlns:r="http://schemas.openxmlformats.org/officeDocument/2006/relationships" name="T4 Summary Dashbo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1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  <font>
      <name val="Calibri"/>
      <b val="1"/>
      <color rgb="00FFFFFF"/>
      <sz val="13"/>
    </font>
    <font>
      <name val="Calibri"/>
      <i val="1"/>
      <sz val="9"/>
    </font>
    <font>
      <name val="Calibri"/>
      <b val="1"/>
      <color rgb="00FFFFFF"/>
      <sz val="10"/>
    </font>
    <font>
      <name val="Calibri"/>
      <b val="1"/>
      <color rgb="00FFFFFF"/>
      <sz val="9"/>
    </font>
    <font>
      <name val="Calibri"/>
      <b val="1"/>
      <color rgb="000F766E"/>
      <sz val="11"/>
    </font>
    <font>
      <name val="Calibri"/>
      <b val="1"/>
      <color rgb="00FFFFFF"/>
      <sz val="15"/>
    </font>
    <font>
      <name val="Calibri"/>
      <i val="1"/>
      <color rgb="0064748B"/>
      <sz val="10"/>
    </font>
    <font>
      <name val="Calibri"/>
      <b val="1"/>
      <color rgb="000F766E"/>
      <sz val="10"/>
    </font>
    <font>
      <name val="Calibri"/>
      <b val="1"/>
      <color rgb="001E293B"/>
      <sz val="13"/>
    </font>
    <font>
      <name val="Calibri"/>
      <b val="1"/>
      <sz val="9"/>
    </font>
    <font>
      <name val="Calibri"/>
      <sz val="9"/>
    </font>
    <font>
      <name val="Calibri"/>
      <i val="1"/>
      <color rgb="0064748B"/>
      <sz val="9"/>
    </font>
  </fonts>
  <fills count="12">
    <fill>
      <patternFill/>
    </fill>
    <fill>
      <patternFill patternType="gray125"/>
    </fill>
    <fill>
      <patternFill patternType="solid">
        <fgColor rgb="00C8102E"/>
      </patternFill>
    </fill>
    <fill>
      <patternFill patternType="solid">
        <fgColor rgb="000F766E"/>
      </patternFill>
    </fill>
    <fill>
      <patternFill patternType="solid">
        <fgColor rgb="00FFFFFF"/>
      </patternFill>
    </fill>
    <fill>
      <patternFill patternType="solid">
        <fgColor rgb="00EFF6FF"/>
      </patternFill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14B8A6"/>
      </patternFill>
    </fill>
    <fill>
      <patternFill patternType="solid">
        <fgColor rgb="00F0FDFA"/>
      </patternFill>
    </fill>
    <fill>
      <patternFill patternType="solid">
        <fgColor rgb="00E2E8F0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left" vertical="center"/>
    </xf>
    <xf numFmtId="164" fontId="4" fillId="7" borderId="1" applyAlignment="1" pivotButton="0" quotePrefix="0" xfId="0">
      <alignment horizontal="left" vertical="center"/>
    </xf>
    <xf numFmtId="164" fontId="0" fillId="8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6" fillId="8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 wrapText="1"/>
    </xf>
    <xf numFmtId="0" fontId="0" fillId="6" borderId="1" pivotButton="0" quotePrefix="0" xfId="0"/>
    <xf numFmtId="164" fontId="7" fillId="6" borderId="1" applyAlignment="1" pivotButton="0" quotePrefix="0" xfId="0">
      <alignment horizontal="center" vertical="center" wrapText="1"/>
    </xf>
    <xf numFmtId="0" fontId="8" fillId="6" borderId="1" applyAlignment="1" pivotButton="0" quotePrefix="0" xfId="0">
      <alignment horizontal="center" vertical="center" wrapText="1"/>
    </xf>
    <xf numFmtId="0" fontId="7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164" fontId="7" fillId="9" borderId="1" applyAlignment="1" pivotButton="0" quotePrefix="0" xfId="0">
      <alignment horizontal="center" vertical="center" wrapText="1"/>
    </xf>
    <xf numFmtId="0" fontId="3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10" fontId="9" fillId="10" borderId="1" applyAlignment="1" pivotButton="0" quotePrefix="0" xfId="0">
      <alignment horizontal="center" vertical="center" wrapText="1"/>
    </xf>
    <xf numFmtId="0" fontId="1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2" fillId="1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13" fillId="10" borderId="1" applyAlignment="1" pivotButton="0" quotePrefix="0" xfId="0">
      <alignment horizontal="center" vertical="center" wrapText="1"/>
    </xf>
    <xf numFmtId="1" fontId="13" fillId="10" borderId="1" applyAlignment="1" pivotButton="0" quotePrefix="0" xfId="0">
      <alignment horizontal="center" vertical="center" wrapText="1"/>
    </xf>
    <xf numFmtId="10" fontId="13" fillId="10" borderId="1" applyAlignment="1" pivotButton="0" quotePrefix="0" xfId="0">
      <alignment horizontal="center" vertical="center" wrapText="1"/>
    </xf>
    <xf numFmtId="49" fontId="13" fillId="10" borderId="1" applyAlignment="1" pivotButton="0" quotePrefix="0" xfId="0">
      <alignment horizontal="center" vertical="center" wrapText="1"/>
    </xf>
    <xf numFmtId="0" fontId="14" fillId="11" borderId="1" pivotButton="0" quotePrefix="0" xfId="0"/>
    <xf numFmtId="0" fontId="14" fillId="11" borderId="1" applyAlignment="1" pivotButton="0" quotePrefix="0" xfId="0">
      <alignment horizontal="center" vertical="center" wrapText="1"/>
    </xf>
    <xf numFmtId="0" fontId="15" fillId="0" borderId="1" pivotButton="0" quotePrefix="0" xfId="0"/>
    <xf numFmtId="164" fontId="0" fillId="0" borderId="1" applyAlignment="1" pivotButton="0" quotePrefix="0" xfId="0">
      <alignment horizontal="center" vertical="center" wrapText="1"/>
    </xf>
    <xf numFmtId="0" fontId="14" fillId="0" borderId="1" pivotButton="0" quotePrefix="0" xfId="0"/>
    <xf numFmtId="0" fontId="16" fillId="0" borderId="0" applyAlignment="1" pivotButton="0" quotePrefix="0" xfId="0">
      <alignment horizontal="center" vertical="center" wrapText="1"/>
    </xf>
    <xf numFmtId="0" fontId="0" fillId="0" borderId="5" pivotButton="0" quotePrefix="0" xfId="0"/>
    <xf numFmtId="0" fontId="0" fillId="0" borderId="4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T4 Summary – Deduction &amp; Income Totals (CAD)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'T4 Summary Dashboard'!B14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'T4 Summary Dashboard'!$A$15</f>
            </numRef>
          </cat>
          <val>
            <numRef>
              <f>'T4 Summary Dashboard'!$B$15</f>
            </numRef>
          </val>
        </ser>
        <ser>
          <idx val="1"/>
          <order val="1"/>
          <tx>
            <strRef>
              <f>'T4 Summary Dashboard'!C14</f>
            </strRef>
          </tx>
          <spPr>
            <a:ln xmlns:a="http://schemas.openxmlformats.org/drawingml/2006/main">
              <a:prstDash val="solid"/>
            </a:ln>
          </spPr>
          <cat>
            <numRef>
              <f>'T4 Summary Dashboard'!$A$15</f>
            </numRef>
          </cat>
          <val>
            <numRef>
              <f>'T4 Summary Dashboard'!$C$15</f>
            </numRef>
          </val>
        </ser>
        <ser>
          <idx val="2"/>
          <order val="2"/>
          <tx>
            <strRef>
              <f>'T4 Summary Dashboard'!D14</f>
            </strRef>
          </tx>
          <spPr>
            <a:ln xmlns:a="http://schemas.openxmlformats.org/drawingml/2006/main">
              <a:prstDash val="solid"/>
            </a:ln>
          </spPr>
          <cat>
            <numRef>
              <f>'T4 Summary Dashboard'!$A$15</f>
            </numRef>
          </cat>
          <val>
            <numRef>
              <f>'T4 Summary Dashboard'!$D$15</f>
            </numRef>
          </val>
        </ser>
        <ser>
          <idx val="3"/>
          <order val="3"/>
          <tx>
            <strRef>
              <f>'T4 Summary Dashboard'!E14</f>
            </strRef>
          </tx>
          <spPr>
            <a:ln xmlns:a="http://schemas.openxmlformats.org/drawingml/2006/main">
              <a:prstDash val="solid"/>
            </a:ln>
          </spPr>
          <cat>
            <numRef>
              <f>'T4 Summary Dashboard'!$A$15</f>
            </numRef>
          </cat>
          <val>
            <numRef>
              <f>'T4 Summary Dashboard'!$E$15</f>
            </numRef>
          </val>
        </ser>
        <ser>
          <idx val="4"/>
          <order val="4"/>
          <tx>
            <strRef>
              <f>'T4 Summary Dashboard'!F14</f>
            </strRef>
          </tx>
          <spPr>
            <a:ln xmlns:a="http://schemas.openxmlformats.org/drawingml/2006/main">
              <a:prstDash val="solid"/>
            </a:ln>
          </spPr>
          <cat>
            <numRef>
              <f>'T4 Summary Dashboard'!$A$15</f>
            </numRef>
          </cat>
          <val>
            <numRef>
              <f>'T4 Summary Dashboard'!$F$15</f>
            </numRef>
          </val>
        </ser>
        <ser>
          <idx val="5"/>
          <order val="5"/>
          <tx>
            <strRef>
              <f>'T4 Summary Dashboard'!G14</f>
            </strRef>
          </tx>
          <spPr>
            <a:ln xmlns:a="http://schemas.openxmlformats.org/drawingml/2006/main">
              <a:prstDash val="solid"/>
            </a:ln>
          </spPr>
          <cat>
            <numRef>
              <f>'T4 Summary Dashboard'!$A$15</f>
            </numRef>
          </cat>
          <val>
            <numRef>
              <f>'T4 Summary Dashboard'!$G$15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Match vs Review</a:t>
            </a:r>
          </a:p>
        </rich>
      </tx>
    </title>
    <plotArea>
      <pieChart>
        <varyColors val="1"/>
        <ser>
          <idx val="0"/>
          <order val="0"/>
          <tx>
            <strRef>
              <f>'T4 Summary Dashboard'!I35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'T4 Summary Dashboard'!$H$36</f>
            </numRef>
          </cat>
          <val>
            <numRef>
              <f>'T4 Summary Dashboard'!$I$36</f>
            </numRef>
          </val>
        </ser>
        <ser>
          <idx val="1"/>
          <order val="1"/>
          <tx>
            <strRef>
              <f>'T4 Summary Dashboard'!J35</f>
            </strRef>
          </tx>
          <spPr>
            <a:ln xmlns:a="http://schemas.openxmlformats.org/drawingml/2006/main">
              <a:prstDash val="solid"/>
            </a:ln>
          </spPr>
          <cat>
            <numRef>
              <f>'T4 Summary Dashboard'!$H$36</f>
            </numRef>
          </cat>
          <val>
            <numRef>
              <f>'T4 Summary Dashboard'!$J$36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16</row>
      <rowOff>0</rowOff>
    </from>
    <ext cx="792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16</row>
      <rowOff>0</rowOff>
    </from>
    <ext cx="43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80" customWidth="1" min="2" max="2"/>
  </cols>
  <sheetData>
    <row r="1" ht="36" customHeight="1">
      <c r="A1" s="1" t="inlineStr">
        <is>
          <t>T4 Summary Reconciliation – Instructions &amp; User Guide</t>
        </is>
      </c>
    </row>
    <row r="2" ht="22" customHeight="1">
      <c r="A2" s="2" t="inlineStr">
        <is>
          <t>PURPOSE</t>
        </is>
      </c>
      <c r="B2" s="41" t="n"/>
    </row>
    <row r="3" ht="28" customHeight="1">
      <c r="A3" s="3" t="inlineStr"/>
      <c r="B3" s="4" t="inlineStr">
        <is>
          <t>This workbook helps Canadian payroll administrators reconcile employee-level T4 slip totals against payroll source deduction records before filing the T4 Summary with the Canada Revenue Agency (CRA).</t>
        </is>
      </c>
    </row>
    <row r="4" ht="22" customHeight="1">
      <c r="A4" s="2" t="inlineStr">
        <is>
          <t>TAX YEAR</t>
        </is>
      </c>
      <c r="B4" s="41" t="n"/>
    </row>
    <row r="5" ht="28" customHeight="1">
      <c r="A5" s="3" t="inlineStr"/>
      <c r="B5" s="4" t="inlineStr">
        <is>
          <t>All figures must reflect the completed calendar year (January 1 – December 31). Do not mix fiscal and calendar year data.</t>
        </is>
      </c>
    </row>
    <row r="6" ht="22" customHeight="1">
      <c r="A6" s="2" t="inlineStr">
        <is>
          <t>DATA ENTRY RULES</t>
        </is>
      </c>
      <c r="B6" s="41" t="n"/>
    </row>
    <row r="7" ht="28" customHeight="1">
      <c r="A7" s="5" t="inlineStr">
        <is>
          <t>Currency</t>
        </is>
      </c>
      <c r="B7" s="6" t="inlineStr">
        <is>
          <t>Enter all amounts in Canadian dollars (CAD). Format: $1,234.56. Do not include currency symbols when typing — formatting is automatic.</t>
        </is>
      </c>
    </row>
    <row r="8" ht="20" customHeight="1">
      <c r="A8" s="5" t="inlineStr">
        <is>
          <t>Dates</t>
        </is>
      </c>
      <c r="B8" s="6" t="inlineStr">
        <is>
          <t>Use YYYY-MM-DD format (e.g., 2026-01-15), the Canadian standard.</t>
        </is>
      </c>
    </row>
    <row r="9" ht="20" customHeight="1">
      <c r="A9" s="5" t="inlineStr">
        <is>
          <t>Decimal Places</t>
        </is>
      </c>
      <c r="B9" s="6" t="inlineStr">
        <is>
          <t>Use two decimal places for all monetary values.</t>
        </is>
      </c>
    </row>
    <row r="10" ht="28" customHeight="1">
      <c r="A10" s="5" t="inlineStr">
        <is>
          <t>Provinces</t>
        </is>
      </c>
      <c r="B10" s="6" t="inlineStr">
        <is>
          <t>Use two-letter province codes: ON, QC, BC, AB, MB, SK, NS, NB, PE, NL, YT, NT, NU.</t>
        </is>
      </c>
    </row>
    <row r="11" ht="22" customHeight="1">
      <c r="A11" s="2" t="inlineStr">
        <is>
          <t>KEY T4 BOX REFERENCES</t>
        </is>
      </c>
      <c r="B11" s="41" t="n"/>
    </row>
    <row r="12" ht="20" customHeight="1">
      <c r="A12" s="5" t="inlineStr">
        <is>
          <t>Box 14 – Employment Income</t>
        </is>
      </c>
      <c r="B12" s="6" t="inlineStr">
        <is>
          <t>Total gross employment income earned in the year.</t>
        </is>
      </c>
    </row>
    <row r="13" ht="20" customHeight="1">
      <c r="A13" s="5" t="inlineStr">
        <is>
          <t>Box 22 – Income Tax Deducted</t>
        </is>
      </c>
      <c r="B13" s="6" t="inlineStr">
        <is>
          <t>Federal and provincial income tax withheld.</t>
        </is>
      </c>
    </row>
    <row r="14" ht="20" customHeight="1">
      <c r="A14" s="5" t="inlineStr">
        <is>
          <t>Box 16 – CPP Contributions</t>
        </is>
      </c>
      <c r="B14" s="6" t="inlineStr">
        <is>
          <t>Employee Canada Pension Plan contributions (ON, BC, AB, etc.).</t>
        </is>
      </c>
    </row>
    <row r="15" ht="28" customHeight="1">
      <c r="A15" s="5" t="inlineStr">
        <is>
          <t>Box 17 – QPP Contributions</t>
        </is>
      </c>
      <c r="B15" s="6" t="inlineStr">
        <is>
          <t>Employee Québec Pension Plan contributions (QC employees — enter in CPP column and note separately).</t>
        </is>
      </c>
    </row>
    <row r="16" ht="20" customHeight="1">
      <c r="A16" s="5" t="inlineStr">
        <is>
          <t>Box 18 – EI Premiums</t>
        </is>
      </c>
      <c r="B16" s="6" t="inlineStr">
        <is>
          <t>Employee Employment Insurance premium deductions.</t>
        </is>
      </c>
    </row>
    <row r="17" ht="20" customHeight="1">
      <c r="A17" s="5" t="inlineStr">
        <is>
          <t>Box 24 – EI Insurable Earnings</t>
        </is>
      </c>
      <c r="B17" s="6" t="inlineStr">
        <is>
          <t>Earnings used to calculate EI premiums (max annual insurable amount applies).</t>
        </is>
      </c>
    </row>
    <row r="18" ht="20" customHeight="1">
      <c r="A18" s="5" t="inlineStr">
        <is>
          <t>Box 26 – CPP/QPP Pensionable Earnings</t>
        </is>
      </c>
      <c r="B18" s="6" t="inlineStr">
        <is>
          <t>Earnings subject to CPP/QPP (max pensionable earnings apply).</t>
        </is>
      </c>
    </row>
    <row r="19" ht="28" customHeight="1">
      <c r="A19" s="5" t="inlineStr">
        <is>
          <t>Taxable Benefits</t>
        </is>
      </c>
      <c r="B19" s="6" t="inlineStr">
        <is>
          <t>Non-cash taxable benefits such as employer-paid group insurance, auto benefits, etc.</t>
        </is>
      </c>
    </row>
    <row r="20" ht="20" customHeight="1">
      <c r="A20" s="5" t="inlineStr">
        <is>
          <t>RPP Contributions</t>
        </is>
      </c>
      <c r="B20" s="6" t="inlineStr">
        <is>
          <t>Registered Pension Plan employee contributions (Box 52).</t>
        </is>
      </c>
    </row>
    <row r="21" ht="20" customHeight="1">
      <c r="A21" s="5" t="inlineStr">
        <is>
          <t>Union Dues</t>
        </is>
      </c>
      <c r="B21" s="6" t="inlineStr">
        <is>
          <t>Union or professional dues (Box 44).</t>
        </is>
      </c>
    </row>
    <row r="22" ht="22" customHeight="1">
      <c r="A22" s="2" t="inlineStr">
        <is>
          <t>PAYROLL REGISTER COMPARISON</t>
        </is>
      </c>
      <c r="B22" s="41" t="n"/>
    </row>
    <row r="23" ht="28" customHeight="1">
      <c r="A23" s="5" t="inlineStr">
        <is>
          <t>Gross Pay</t>
        </is>
      </c>
      <c r="B23" s="6" t="inlineStr">
        <is>
          <t>Enter the gross pay total from your payroll register. This is compared to T4 Box 14.</t>
        </is>
      </c>
    </row>
    <row r="24" ht="20" customHeight="1">
      <c r="A24" s="5" t="inlineStr">
        <is>
          <t>Net Pay</t>
        </is>
      </c>
      <c r="B24" s="6" t="inlineStr">
        <is>
          <t>Enter the net pay total from your payroll register for reference.</t>
        </is>
      </c>
    </row>
    <row r="25" ht="28" customHeight="1">
      <c r="A25" s="5" t="inlineStr">
        <is>
          <t>Variance</t>
        </is>
      </c>
      <c r="B25" s="6" t="inlineStr">
        <is>
          <t>Calculated automatically: Payroll Register Gross Pay minus T4 Box 14. A variance of $0.00 or within $1.00 is flagged as 'Match'.</t>
        </is>
      </c>
    </row>
    <row r="26" ht="22" customHeight="1">
      <c r="A26" s="2" t="inlineStr">
        <is>
          <t>RECONCILIATION STATUS</t>
        </is>
      </c>
      <c r="B26" s="41" t="n"/>
    </row>
    <row r="27" ht="28" customHeight="1">
      <c r="A27" s="5" t="inlineStr">
        <is>
          <t>Match</t>
        </is>
      </c>
      <c r="B27" s="6" t="inlineStr">
        <is>
          <t>Variance is within $1.00 (absolute). No action required — confirm with payroll register.</t>
        </is>
      </c>
    </row>
    <row r="28" ht="28" customHeight="1">
      <c r="A28" s="5" t="inlineStr">
        <is>
          <t>Review</t>
        </is>
      </c>
      <c r="B28" s="6" t="inlineStr">
        <is>
          <t>Variance exceeds $1.00. Investigate timing differences, missing pay periods, or coding errors before CRA filing.</t>
        </is>
      </c>
    </row>
    <row r="29" ht="22" customHeight="1">
      <c r="A29" s="2" t="inlineStr">
        <is>
          <t>CRA FILING NOTES</t>
        </is>
      </c>
      <c r="B29" s="41" t="n"/>
    </row>
    <row r="30" ht="28" customHeight="1">
      <c r="A30" s="5" t="inlineStr">
        <is>
          <t>T4 Summary</t>
        </is>
      </c>
      <c r="B30" s="6" t="inlineStr">
        <is>
          <t>Submit the T4 Summary (RC59) to CRA by the last day of February following the tax year.</t>
        </is>
      </c>
    </row>
    <row r="31" ht="28" customHeight="1">
      <c r="A31" s="5" t="inlineStr">
        <is>
          <t>Amendments</t>
        </is>
      </c>
      <c r="B31" s="6" t="inlineStr">
        <is>
          <t>If discrepancies are found after filing, submit a T4 Amendment slip and amended T4 Summary.</t>
        </is>
      </c>
    </row>
    <row r="32" ht="20" customHeight="1">
      <c r="A32" s="5" t="inlineStr">
        <is>
          <t>Record Keeping</t>
        </is>
      </c>
      <c r="B32" s="6" t="inlineStr">
        <is>
          <t>Retain reconciliation records for a minimum of 6 years per CRA requirements.</t>
        </is>
      </c>
    </row>
    <row r="33" ht="22" customHeight="1">
      <c r="A33" s="2" t="inlineStr">
        <is>
          <t>SHEET GUIDE</t>
        </is>
      </c>
      <c r="B33" s="41" t="n"/>
    </row>
    <row r="34" ht="28" customHeight="1">
      <c r="A34" s="5" t="inlineStr">
        <is>
          <t>T4 Reconciliation Data</t>
        </is>
      </c>
      <c r="B34" s="6" t="inlineStr">
        <is>
          <t>Main data entry sheet. Input all employee T4 box values, payroll register totals. Status and variances calculate automatically.</t>
        </is>
      </c>
    </row>
    <row r="35" ht="28" customHeight="1">
      <c r="A35" s="5" t="inlineStr">
        <is>
          <t>T4 Summary Dashboard</t>
        </is>
      </c>
      <c r="B35" s="6" t="inlineStr">
        <is>
          <t>High-level summary metrics and charts. Totals pull automatically from the data sheet. Review before filing.</t>
        </is>
      </c>
    </row>
  </sheetData>
  <mergeCells count="9">
    <mergeCell ref="A1:B1"/>
    <mergeCell ref="A2:B2"/>
    <mergeCell ref="A4:B4"/>
    <mergeCell ref="A6:B6"/>
    <mergeCell ref="A11:B11"/>
    <mergeCell ref="A22:B22"/>
    <mergeCell ref="A26:B26"/>
    <mergeCell ref="A29:B29"/>
    <mergeCell ref="A33:B3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6" customWidth="1" min="3" max="3"/>
    <col width="10" customWidth="1" min="4" max="4"/>
    <col width="18" customWidth="1" min="5" max="5"/>
    <col width="18" customWidth="1" min="6" max="6"/>
    <col width="22" customWidth="1" min="7" max="7"/>
    <col width="18" customWidth="1" min="8" max="8"/>
    <col width="18" customWidth="1" min="9" max="9"/>
    <col width="16" customWidth="1" min="10" max="10"/>
    <col width="16" customWidth="1" min="11" max="11"/>
    <col width="16" customWidth="1" min="12" max="12"/>
    <col width="12" customWidth="1" min="13" max="13"/>
    <col width="18" customWidth="1" min="14" max="14"/>
    <col width="16" customWidth="1" min="15" max="15"/>
    <col width="14" customWidth="1" min="16" max="16"/>
    <col width="16" customWidth="1" min="17" max="17"/>
    <col width="30" customWidth="1" min="18" max="18"/>
  </cols>
  <sheetData>
    <row r="1" ht="32" customHeight="1">
      <c r="A1" s="7" t="inlineStr">
        <is>
          <t>T4 Summary Reconciliation – Employee Data  |  Tax Year 2026</t>
        </is>
      </c>
    </row>
    <row r="2" ht="44" customHeight="1">
      <c r="A2" s="8" t="inlineStr">
        <is>
          <t>Employee No.</t>
        </is>
      </c>
      <c r="B2" s="8" t="inlineStr">
        <is>
          <t>Employee Name</t>
        </is>
      </c>
      <c r="C2" s="8" t="inlineStr">
        <is>
          <t>City</t>
        </is>
      </c>
      <c r="D2" s="8" t="inlineStr">
        <is>
          <t>Province</t>
        </is>
      </c>
      <c r="E2" s="8" t="inlineStr">
        <is>
          <t>Box 14
Employment Income</t>
        </is>
      </c>
      <c r="F2" s="8" t="inlineStr">
        <is>
          <t>Box 24
EI Insurable Earnings</t>
        </is>
      </c>
      <c r="G2" s="8" t="inlineStr">
        <is>
          <t>Box 26
CPP/QPP Pensionable Earnings</t>
        </is>
      </c>
      <c r="H2" s="8" t="inlineStr">
        <is>
          <t>Box 22
Income Tax Deducted</t>
        </is>
      </c>
      <c r="I2" s="8" t="inlineStr">
        <is>
          <t>Box 16
CPP Contributions</t>
        </is>
      </c>
      <c r="J2" s="8" t="inlineStr">
        <is>
          <t>Box 18
EI Premiums</t>
        </is>
      </c>
      <c r="K2" s="8" t="inlineStr">
        <is>
          <t>Taxable Benefits</t>
        </is>
      </c>
      <c r="L2" s="8" t="inlineStr">
        <is>
          <t>RPP Contributions</t>
        </is>
      </c>
      <c r="M2" s="8" t="inlineStr">
        <is>
          <t>Union Dues</t>
        </is>
      </c>
      <c r="N2" s="8" t="inlineStr">
        <is>
          <t>Payroll Register
Gross Pay</t>
        </is>
      </c>
      <c r="O2" s="8" t="inlineStr">
        <is>
          <t>Payroll Register
Net Pay</t>
        </is>
      </c>
      <c r="P2" s="8" t="inlineStr">
        <is>
          <t>Variance vs
Box 14</t>
        </is>
      </c>
      <c r="Q2" s="8" t="inlineStr">
        <is>
          <t>Reconciliation
Status</t>
        </is>
      </c>
      <c r="R2" s="8" t="inlineStr">
        <is>
          <t>Notes</t>
        </is>
      </c>
    </row>
    <row r="3">
      <c r="A3" s="9" t="inlineStr">
        <is>
          <t>EMP-001</t>
        </is>
      </c>
      <c r="B3" s="10" t="inlineStr">
        <is>
          <t>Liam Tremblay</t>
        </is>
      </c>
      <c r="C3" s="10" t="inlineStr">
        <is>
          <t>Montreal</t>
        </is>
      </c>
      <c r="D3" s="9" t="inlineStr">
        <is>
          <t>QC</t>
        </is>
      </c>
      <c r="E3" s="11" t="n">
        <v>72400</v>
      </c>
      <c r="F3" s="11" t="n">
        <v>61000</v>
      </c>
      <c r="G3" s="11" t="n">
        <v>72400</v>
      </c>
      <c r="H3" s="11" t="n">
        <v>18200</v>
      </c>
      <c r="I3" s="11" t="n">
        <v>3799.8</v>
      </c>
      <c r="J3" s="11" t="n">
        <v>1049.37</v>
      </c>
      <c r="K3" s="11" t="n">
        <v>1200</v>
      </c>
      <c r="L3" s="11" t="n">
        <v>2400</v>
      </c>
      <c r="M3" s="11" t="n">
        <v>480</v>
      </c>
      <c r="N3" s="11" t="n">
        <v>72400</v>
      </c>
      <c r="O3" s="11" t="n">
        <v>46470.83</v>
      </c>
      <c r="P3" s="12">
        <f>N3-E3</f>
        <v/>
      </c>
      <c r="Q3" s="13">
        <f>IF(ABS(P3)&lt;=1,"Match","Review")</f>
        <v/>
      </c>
      <c r="R3" s="14" t="inlineStr">
        <is>
          <t>QPP applies; verify Box 17</t>
        </is>
      </c>
    </row>
    <row r="4">
      <c r="A4" s="9" t="inlineStr">
        <is>
          <t>EMP-002</t>
        </is>
      </c>
      <c r="B4" s="10" t="inlineStr">
        <is>
          <t>Emma Wilson</t>
        </is>
      </c>
      <c r="C4" s="10" t="inlineStr">
        <is>
          <t>Toronto</t>
        </is>
      </c>
      <c r="D4" s="9" t="inlineStr">
        <is>
          <t>ON</t>
        </is>
      </c>
      <c r="E4" s="11" t="n">
        <v>85600</v>
      </c>
      <c r="F4" s="11" t="n">
        <v>63200</v>
      </c>
      <c r="G4" s="11" t="n">
        <v>85600</v>
      </c>
      <c r="H4" s="11" t="n">
        <v>23800</v>
      </c>
      <c r="I4" s="11" t="n">
        <v>3799.8</v>
      </c>
      <c r="J4" s="11" t="n">
        <v>1049.37</v>
      </c>
      <c r="K4" s="11" t="n">
        <v>850</v>
      </c>
      <c r="L4" s="11" t="n">
        <v>3200</v>
      </c>
      <c r="M4" s="11" t="n">
        <v>600</v>
      </c>
      <c r="N4" s="11" t="n">
        <v>85600</v>
      </c>
      <c r="O4" s="11" t="n">
        <v>53301.43</v>
      </c>
      <c r="P4" s="15">
        <f>N4-E4</f>
        <v/>
      </c>
      <c r="Q4" s="16">
        <f>IF(ABS(P4)&lt;=1,"Match","Review")</f>
        <v/>
      </c>
      <c r="R4" s="17" t="inlineStr"/>
    </row>
    <row r="5">
      <c r="A5" s="9" t="inlineStr">
        <is>
          <t>EMP-003</t>
        </is>
      </c>
      <c r="B5" s="10" t="inlineStr">
        <is>
          <t>Noah Chen</t>
        </is>
      </c>
      <c r="C5" s="10" t="inlineStr">
        <is>
          <t>Vancouver</t>
        </is>
      </c>
      <c r="D5" s="9" t="inlineStr">
        <is>
          <t>BC</t>
        </is>
      </c>
      <c r="E5" s="11" t="n">
        <v>67500</v>
      </c>
      <c r="F5" s="11" t="n">
        <v>63200</v>
      </c>
      <c r="G5" s="11" t="n">
        <v>67500</v>
      </c>
      <c r="H5" s="11" t="n">
        <v>16400</v>
      </c>
      <c r="I5" s="11" t="n">
        <v>3799.8</v>
      </c>
      <c r="J5" s="11" t="n">
        <v>1049.37</v>
      </c>
      <c r="K5" s="11" t="n">
        <v>500</v>
      </c>
      <c r="L5" s="11" t="n">
        <v>1800</v>
      </c>
      <c r="M5" s="11" t="n">
        <v>360</v>
      </c>
      <c r="N5" s="11" t="n">
        <v>67515</v>
      </c>
      <c r="O5" s="11" t="n">
        <v>44587.46</v>
      </c>
      <c r="P5" s="12">
        <f>N5-E5</f>
        <v/>
      </c>
      <c r="Q5" s="13">
        <f>IF(ABS(P5)&lt;=1,"Match","Review")</f>
        <v/>
      </c>
      <c r="R5" s="14" t="inlineStr">
        <is>
          <t>Small variance — rounding</t>
        </is>
      </c>
    </row>
    <row r="6">
      <c r="A6" s="9" t="inlineStr">
        <is>
          <t>EMP-004</t>
        </is>
      </c>
      <c r="B6" s="10" t="inlineStr">
        <is>
          <t>Olivia Martin</t>
        </is>
      </c>
      <c r="C6" s="10" t="inlineStr">
        <is>
          <t>Calgary</t>
        </is>
      </c>
      <c r="D6" s="9" t="inlineStr">
        <is>
          <t>AB</t>
        </is>
      </c>
      <c r="E6" s="11" t="n">
        <v>91200</v>
      </c>
      <c r="F6" s="11" t="n">
        <v>63200</v>
      </c>
      <c r="G6" s="11" t="n">
        <v>91200</v>
      </c>
      <c r="H6" s="11" t="n">
        <v>27100</v>
      </c>
      <c r="I6" s="11" t="n">
        <v>3799.8</v>
      </c>
      <c r="J6" s="11" t="n">
        <v>1049.37</v>
      </c>
      <c r="K6" s="11" t="n">
        <v>1500</v>
      </c>
      <c r="L6" s="11" t="n">
        <v>4200</v>
      </c>
      <c r="M6" s="11" t="n">
        <v>0</v>
      </c>
      <c r="N6" s="11" t="n">
        <v>91200</v>
      </c>
      <c r="O6" s="11" t="n">
        <v>54051.43</v>
      </c>
      <c r="P6" s="15">
        <f>N6-E6</f>
        <v/>
      </c>
      <c r="Q6" s="16">
        <f>IF(ABS(P6)&lt;=1,"Match","Review")</f>
        <v/>
      </c>
      <c r="R6" s="17" t="inlineStr">
        <is>
          <t>No union dues — non-union</t>
        </is>
      </c>
    </row>
    <row r="7">
      <c r="A7" s="9" t="inlineStr">
        <is>
          <t>EMP-005</t>
        </is>
      </c>
      <c r="B7" s="10" t="inlineStr">
        <is>
          <t>Lucas Roy</t>
        </is>
      </c>
      <c r="C7" s="10" t="inlineStr">
        <is>
          <t>Ottawa</t>
        </is>
      </c>
      <c r="D7" s="9" t="inlineStr">
        <is>
          <t>ON</t>
        </is>
      </c>
      <c r="E7" s="11" t="n">
        <v>58300</v>
      </c>
      <c r="F7" s="11" t="n">
        <v>58300</v>
      </c>
      <c r="G7" s="11" t="n">
        <v>58300</v>
      </c>
      <c r="H7" s="11" t="n">
        <v>12600</v>
      </c>
      <c r="I7" s="11" t="n">
        <v>3799.8</v>
      </c>
      <c r="J7" s="11" t="n">
        <v>1049.37</v>
      </c>
      <c r="K7" s="11" t="n">
        <v>300</v>
      </c>
      <c r="L7" s="11" t="n">
        <v>1200</v>
      </c>
      <c r="M7" s="11" t="n">
        <v>240</v>
      </c>
      <c r="N7" s="11" t="n">
        <v>58325.5</v>
      </c>
      <c r="O7" s="11" t="n">
        <v>39636.76</v>
      </c>
      <c r="P7" s="12">
        <f>N7-E7</f>
        <v/>
      </c>
      <c r="Q7" s="13">
        <f>IF(ABS(P7)&lt;=1,"Match","Review")</f>
        <v/>
      </c>
      <c r="R7" s="14" t="inlineStr">
        <is>
          <t>Positive variance — check Q4</t>
        </is>
      </c>
    </row>
    <row r="8">
      <c r="A8" s="9" t="inlineStr">
        <is>
          <t>EMP-006</t>
        </is>
      </c>
      <c r="B8" s="10" t="inlineStr">
        <is>
          <t>Sophie Gagnon</t>
        </is>
      </c>
      <c r="C8" s="10" t="inlineStr">
        <is>
          <t>Quebec City</t>
        </is>
      </c>
      <c r="D8" s="9" t="inlineStr">
        <is>
          <t>QC</t>
        </is>
      </c>
      <c r="E8" s="11" t="n">
        <v>79800</v>
      </c>
      <c r="F8" s="11" t="n">
        <v>63200</v>
      </c>
      <c r="G8" s="11" t="n">
        <v>79800</v>
      </c>
      <c r="H8" s="11" t="n">
        <v>21500</v>
      </c>
      <c r="I8" s="11" t="n">
        <v>3799.8</v>
      </c>
      <c r="J8" s="11" t="n">
        <v>1049.37</v>
      </c>
      <c r="K8" s="11" t="n">
        <v>2400</v>
      </c>
      <c r="L8" s="11" t="n">
        <v>3000</v>
      </c>
      <c r="M8" s="11" t="n">
        <v>600</v>
      </c>
      <c r="N8" s="11" t="n">
        <v>79800</v>
      </c>
      <c r="O8" s="11" t="n">
        <v>48251.43</v>
      </c>
      <c r="P8" s="15">
        <f>N8-E8</f>
        <v/>
      </c>
      <c r="Q8" s="16">
        <f>IF(ABS(P8)&lt;=1,"Match","Review")</f>
        <v/>
      </c>
      <c r="R8" s="17" t="inlineStr"/>
    </row>
    <row r="9">
      <c r="A9" s="9" t="inlineStr">
        <is>
          <t>EMP-007</t>
        </is>
      </c>
      <c r="B9" s="10" t="inlineStr">
        <is>
          <t>Ethan Brown</t>
        </is>
      </c>
      <c r="C9" s="10" t="inlineStr">
        <is>
          <t>Halifax</t>
        </is>
      </c>
      <c r="D9" s="9" t="inlineStr">
        <is>
          <t>NS</t>
        </is>
      </c>
      <c r="E9" s="11" t="n">
        <v>53200</v>
      </c>
      <c r="F9" s="11" t="n">
        <v>53200</v>
      </c>
      <c r="G9" s="11" t="n">
        <v>53200</v>
      </c>
      <c r="H9" s="11" t="n">
        <v>11800</v>
      </c>
      <c r="I9" s="11" t="n">
        <v>3799.8</v>
      </c>
      <c r="J9" s="11" t="n">
        <v>1049.37</v>
      </c>
      <c r="K9" s="11" t="n">
        <v>200</v>
      </c>
      <c r="L9" s="11" t="n">
        <v>0</v>
      </c>
      <c r="M9" s="11" t="n">
        <v>180</v>
      </c>
      <c r="N9" s="11" t="n">
        <v>53195</v>
      </c>
      <c r="O9" s="11" t="n">
        <v>36166.46</v>
      </c>
      <c r="P9" s="12">
        <f>N9-E9</f>
        <v/>
      </c>
      <c r="Q9" s="13">
        <f>IF(ABS(P9)&lt;=1,"Match","Review")</f>
        <v/>
      </c>
      <c r="R9" s="14" t="inlineStr">
        <is>
          <t>Negative variance — verify</t>
        </is>
      </c>
    </row>
    <row r="10">
      <c r="A10" s="9" t="inlineStr">
        <is>
          <t>EMP-008</t>
        </is>
      </c>
      <c r="B10" s="10" t="inlineStr">
        <is>
          <t>Charlotte Taylor</t>
        </is>
      </c>
      <c r="C10" s="10" t="inlineStr">
        <is>
          <t>Winnipeg</t>
        </is>
      </c>
      <c r="D10" s="9" t="inlineStr">
        <is>
          <t>MB</t>
        </is>
      </c>
      <c r="E10" s="11" t="n">
        <v>64700</v>
      </c>
      <c r="F10" s="11" t="n">
        <v>63200</v>
      </c>
      <c r="G10" s="11" t="n">
        <v>64700</v>
      </c>
      <c r="H10" s="11" t="n">
        <v>15200</v>
      </c>
      <c r="I10" s="11" t="n">
        <v>3799.8</v>
      </c>
      <c r="J10" s="11" t="n">
        <v>1049.37</v>
      </c>
      <c r="K10" s="11" t="n">
        <v>750</v>
      </c>
      <c r="L10" s="11" t="n">
        <v>2100</v>
      </c>
      <c r="M10" s="11" t="n">
        <v>420</v>
      </c>
      <c r="N10" s="11" t="n">
        <v>64700</v>
      </c>
      <c r="O10" s="11" t="n">
        <v>42281.46</v>
      </c>
      <c r="P10" s="15">
        <f>N10-E10</f>
        <v/>
      </c>
      <c r="Q10" s="16">
        <f>IF(ABS(P10)&lt;=1,"Match","Review")</f>
        <v/>
      </c>
      <c r="R10" s="17" t="inlineStr"/>
    </row>
    <row r="11">
      <c r="A11" s="9" t="inlineStr">
        <is>
          <t>EMP-009</t>
        </is>
      </c>
      <c r="B11" s="10" t="inlineStr">
        <is>
          <t>Ava Patel</t>
        </is>
      </c>
      <c r="C11" s="10" t="inlineStr">
        <is>
          <t>Edmonton</t>
        </is>
      </c>
      <c r="D11" s="9" t="inlineStr">
        <is>
          <t>AB</t>
        </is>
      </c>
      <c r="E11" s="11" t="n">
        <v>77300</v>
      </c>
      <c r="F11" s="11" t="n">
        <v>63200</v>
      </c>
      <c r="G11" s="11" t="n">
        <v>77300</v>
      </c>
      <c r="H11" s="11" t="n">
        <v>20400</v>
      </c>
      <c r="I11" s="11" t="n">
        <v>3799.8</v>
      </c>
      <c r="J11" s="11" t="n">
        <v>1049.37</v>
      </c>
      <c r="K11" s="11" t="n">
        <v>980</v>
      </c>
      <c r="L11" s="11" t="n">
        <v>2800</v>
      </c>
      <c r="M11" s="11" t="n">
        <v>0</v>
      </c>
      <c r="N11" s="11" t="n">
        <v>77300</v>
      </c>
      <c r="O11" s="11" t="n">
        <v>49251.43</v>
      </c>
      <c r="P11" s="12">
        <f>N11-E11</f>
        <v/>
      </c>
      <c r="Q11" s="13">
        <f>IF(ABS(P11)&lt;=1,"Match","Review")</f>
        <v/>
      </c>
      <c r="R11" s="14" t="inlineStr">
        <is>
          <t>No union dues</t>
        </is>
      </c>
    </row>
    <row r="12"/>
    <row r="13" ht="22" customHeight="1">
      <c r="A13" s="8" t="inlineStr">
        <is>
          <t>TOTALS</t>
        </is>
      </c>
      <c r="B13" s="42" t="n"/>
      <c r="C13" s="42" t="n"/>
      <c r="D13" s="41" t="n"/>
      <c r="E13" s="19">
        <f>SUM(E3:E11)</f>
        <v/>
      </c>
      <c r="F13" s="19">
        <f>SUM(F3:F11)</f>
        <v/>
      </c>
      <c r="G13" s="19">
        <f>SUM(G3:G11)</f>
        <v/>
      </c>
      <c r="H13" s="19">
        <f>SUM(H3:H11)</f>
        <v/>
      </c>
      <c r="I13" s="19">
        <f>SUM(I3:I11)</f>
        <v/>
      </c>
      <c r="J13" s="19">
        <f>SUM(J3:J11)</f>
        <v/>
      </c>
      <c r="K13" s="19">
        <f>SUM(K3:K11)</f>
        <v/>
      </c>
      <c r="L13" s="19">
        <f>SUM(L3:L11)</f>
        <v/>
      </c>
      <c r="M13" s="19">
        <f>SUM(M3:M11)</f>
        <v/>
      </c>
      <c r="N13" s="19">
        <f>SUM(N3:N11)</f>
        <v/>
      </c>
      <c r="O13" s="19">
        <f>SUM(O3:O11)</f>
        <v/>
      </c>
      <c r="P13" s="19">
        <f>SUM(P3:P11)</f>
        <v/>
      </c>
      <c r="Q13" s="20">
        <f>COUNTIF(Q3:Q11,"Match")&amp;" Match / "&amp;COUNTIF(Q3:Q11,"Review")&amp;" Review"</f>
        <v/>
      </c>
      <c r="R13" s="18" t="n"/>
    </row>
    <row r="14" ht="22" customHeight="1">
      <c r="A14" s="21" t="inlineStr">
        <is>
          <t>AVERAGES</t>
        </is>
      </c>
      <c r="B14" s="42" t="n"/>
      <c r="C14" s="42" t="n"/>
      <c r="D14" s="41" t="n"/>
      <c r="E14" s="23">
        <f>IFERROR(AVERAGE(E3:E11),0)</f>
        <v/>
      </c>
      <c r="F14" s="22" t="n"/>
      <c r="G14" s="22" t="n"/>
      <c r="H14" s="23">
        <f>IFERROR(AVERAGE(H3:H11),0)</f>
        <v/>
      </c>
      <c r="I14" s="23">
        <f>IFERROR(AVERAGE(I3:I11),0)</f>
        <v/>
      </c>
      <c r="J14" s="23">
        <f>IFERROR(AVERAGE(J3:J11),0)</f>
        <v/>
      </c>
      <c r="K14" s="22" t="n"/>
      <c r="L14" s="22" t="n"/>
      <c r="M14" s="22" t="n"/>
      <c r="N14" s="23">
        <f>IFERROR(AVERAGE(N3:N11),0)</f>
        <v/>
      </c>
      <c r="O14" s="23">
        <f>IFERROR(AVERAGE(O3:O11),0)</f>
        <v/>
      </c>
      <c r="P14" s="22" t="n"/>
      <c r="Q14" s="22" t="n"/>
      <c r="R14" s="22" t="n"/>
    </row>
    <row r="15" ht="22" customHeight="1">
      <c r="A15" s="24" t="inlineStr">
        <is>
          <t>MATCH RATE</t>
        </is>
      </c>
      <c r="B15" s="42" t="n"/>
      <c r="C15" s="42" t="n"/>
      <c r="D15" s="41" t="n"/>
      <c r="E15" s="26">
        <f>IFERROR(COUNTIF(Q3:Q11,"Match")/COUNTA(B3:B11),0)</f>
        <v/>
      </c>
      <c r="F15" s="25" t="n"/>
      <c r="G15" s="25" t="n"/>
      <c r="H15" s="25" t="n"/>
      <c r="I15" s="25" t="n"/>
      <c r="J15" s="25" t="n"/>
      <c r="K15" s="25" t="n"/>
      <c r="L15" s="25" t="n"/>
      <c r="M15" s="25" t="n"/>
      <c r="N15" s="25" t="n"/>
      <c r="O15" s="25" t="n"/>
      <c r="P15" s="25" t="n"/>
      <c r="Q15" s="25" t="n"/>
      <c r="R15" s="25" t="n"/>
    </row>
  </sheetData>
  <mergeCells count="4">
    <mergeCell ref="A1:R1"/>
    <mergeCell ref="A13:D13"/>
    <mergeCell ref="A14:D14"/>
    <mergeCell ref="A15:D15"/>
  </mergeCells>
  <conditionalFormatting sqref="P3:P11">
    <cfRule type="expression" priority="1" dxfId="0" stopIfTrue="0">
      <formula>P3&gt;1</formula>
    </cfRule>
    <cfRule type="expression" priority="2" dxfId="1" stopIfTrue="0">
      <formula>P3&lt;-1</formula>
    </cfRule>
  </conditionalFormatting>
  <conditionalFormatting sqref="Q3:Q11">
    <cfRule type="expression" priority="3" dxfId="0" stopIfTrue="0">
      <formula>Q3="Match"</formula>
    </cfRule>
    <cfRule type="expression" priority="4" dxfId="1" stopIfTrue="0">
      <formula>Q3="Review"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4" customWidth="1" min="2" max="2"/>
    <col width="22" customWidth="1" min="3" max="3"/>
    <col width="22" customWidth="1" min="4" max="4"/>
    <col width="22" customWidth="1" min="5" max="5"/>
    <col width="22" customWidth="1" min="6" max="6"/>
    <col width="3" customWidth="1" min="7" max="7"/>
    <col width="22" customWidth="1" min="8" max="8"/>
    <col width="22" customWidth="1" min="9" max="9"/>
    <col width="22" customWidth="1" min="10" max="10"/>
    <col width="22" customWidth="1" min="11" max="11"/>
    <col width="3" customWidth="1" min="12" max="12"/>
  </cols>
  <sheetData>
    <row r="1" ht="40" customHeight="1">
      <c r="A1" s="27" t="inlineStr">
        <is>
          <t>T4 Summary Reconciliation Dashboard  |  Tax Year 2026</t>
        </is>
      </c>
    </row>
    <row r="2" ht="20" customHeight="1">
      <c r="A2" s="28" t="inlineStr">
        <is>
          <t>Review reconciliation metrics below before submitting T4 Summary to CRA</t>
        </is>
      </c>
    </row>
    <row r="3" ht="10" customHeight="1"/>
    <row r="4" ht="26" customHeight="1">
      <c r="B4" s="29" t="inlineStr">
        <is>
          <t>Total Employment Income</t>
        </is>
      </c>
      <c r="C4" s="41" t="n"/>
      <c r="D4" s="29" t="inlineStr">
        <is>
          <t>Total Income Tax Deducted</t>
        </is>
      </c>
      <c r="E4" s="41" t="n"/>
      <c r="H4" s="29" t="inlineStr">
        <is>
          <t>Total CPP Contributions</t>
        </is>
      </c>
      <c r="I4" s="41" t="n"/>
      <c r="J4" s="29" t="inlineStr">
        <is>
          <t>Total EI Premiums</t>
        </is>
      </c>
      <c r="K4" s="41" t="n"/>
    </row>
    <row r="5" ht="26" customHeight="1">
      <c r="B5" s="31">
        <f>SUM('T4 Reconciliation Data'!E3:E11)</f>
        <v/>
      </c>
      <c r="C5" s="41" t="n"/>
      <c r="D5" s="31">
        <f>SUM('T4 Reconciliation Data'!H3:H11)</f>
        <v/>
      </c>
      <c r="E5" s="41" t="n"/>
      <c r="H5" s="31">
        <f>SUM('T4 Reconciliation Data'!I3:I11)</f>
        <v/>
      </c>
      <c r="I5" s="41" t="n"/>
      <c r="J5" s="31">
        <f>SUM('T4 Reconciliation Data'!J3:J11)</f>
        <v/>
      </c>
      <c r="K5" s="41" t="n"/>
    </row>
    <row r="6" ht="10" customHeight="1"/>
    <row r="7" ht="26" customHeight="1">
      <c r="B7" s="29" t="inlineStr">
        <is>
          <t>Total Taxable Benefits</t>
        </is>
      </c>
      <c r="C7" s="41" t="n"/>
      <c r="D7" s="29" t="inlineStr">
        <is>
          <t>Total RPP Contributions</t>
        </is>
      </c>
      <c r="E7" s="41" t="n"/>
      <c r="H7" s="29" t="inlineStr">
        <is>
          <t>Number of Employees</t>
        </is>
      </c>
      <c r="I7" s="41" t="n"/>
      <c r="J7" s="29" t="inlineStr">
        <is>
          <t>Total Union Dues</t>
        </is>
      </c>
      <c r="K7" s="41" t="n"/>
    </row>
    <row r="8" ht="26" customHeight="1">
      <c r="B8" s="31">
        <f>SUM('T4 Reconciliation Data'!K3:K11)</f>
        <v/>
      </c>
      <c r="C8" s="41" t="n"/>
      <c r="D8" s="31">
        <f>SUM('T4 Reconciliation Data'!L3:L11)</f>
        <v/>
      </c>
      <c r="E8" s="41" t="n"/>
      <c r="H8" s="32">
        <f>COUNTA('T4 Reconciliation Data'!B3:B11)</f>
        <v/>
      </c>
      <c r="I8" s="41" t="n"/>
      <c r="J8" s="31">
        <f>SUM('T4 Reconciliation Data'!M3:M11)</f>
        <v/>
      </c>
      <c r="K8" s="41" t="n"/>
    </row>
    <row r="9" ht="10" customHeight="1"/>
    <row r="10" ht="26" customHeight="1">
      <c r="B10" s="29" t="inlineStr">
        <is>
          <t>Employees — Match</t>
        </is>
      </c>
      <c r="C10" s="41" t="n"/>
      <c r="D10" s="29" t="inlineStr">
        <is>
          <t>Employees — Review</t>
        </is>
      </c>
      <c r="E10" s="41" t="n"/>
      <c r="H10" s="29" t="inlineStr">
        <is>
          <t>Reconciliation Rate</t>
        </is>
      </c>
      <c r="I10" s="41" t="n"/>
      <c r="J10" s="29" t="inlineStr">
        <is>
          <t>Filing Status</t>
        </is>
      </c>
      <c r="K10" s="41" t="n"/>
    </row>
    <row r="11" ht="26" customHeight="1">
      <c r="B11" s="32">
        <f>COUNTIF('T4 Reconciliation Data'!Q3:Q11,"Match")</f>
        <v/>
      </c>
      <c r="C11" s="41" t="n"/>
      <c r="D11" s="32">
        <f>COUNTIF('T4 Reconciliation Data'!Q3:Q11,"Review")</f>
        <v/>
      </c>
      <c r="E11" s="41" t="n"/>
      <c r="H11" s="33">
        <f>IFERROR(COUNTIF('T4 Reconciliation Data'!Q3:Q11,"Match")/COUNTA('T4 Reconciliation Data'!B3:B11),0)</f>
        <v/>
      </c>
      <c r="I11" s="41" t="n"/>
      <c r="J11" s="34">
        <f>IF(IFERROR(COUNTIF('T4 Reconciliation Data'!Q3:Q11,"Match")/COUNTA('T4 Reconciliation Data'!B3:B11),0)=1,"Fully Reconciled","Needs Review")</f>
        <v/>
      </c>
      <c r="K11" s="41" t="n"/>
    </row>
    <row r="12"/>
    <row r="13" ht="10" customHeight="1"/>
    <row r="14" ht="22" customHeight="1">
      <c r="A14" s="35" t="inlineStr">
        <is>
          <t>Category</t>
        </is>
      </c>
      <c r="B14" s="36" t="inlineStr">
        <is>
          <t>Employment Income</t>
        </is>
      </c>
      <c r="C14" s="36" t="inlineStr">
        <is>
          <t>Tax Deducted</t>
        </is>
      </c>
      <c r="D14" s="36" t="inlineStr">
        <is>
          <t>CPP Contributions</t>
        </is>
      </c>
      <c r="E14" s="36" t="inlineStr">
        <is>
          <t>EI Premiums</t>
        </is>
      </c>
      <c r="F14" s="36" t="inlineStr">
        <is>
          <t>Taxable Benefits</t>
        </is>
      </c>
      <c r="G14" s="36" t="inlineStr">
        <is>
          <t>RPP Contributions</t>
        </is>
      </c>
    </row>
    <row r="15" ht="22" customHeight="1">
      <c r="A15" s="37" t="inlineStr">
        <is>
          <t>Totals (CAD)</t>
        </is>
      </c>
      <c r="B15" s="38">
        <f>SUM('T4 Reconciliation Data'!E3:E11)</f>
        <v/>
      </c>
      <c r="C15" s="38">
        <f>SUM('T4 Reconciliation Data'!H3:H11)</f>
        <v/>
      </c>
      <c r="D15" s="38">
        <f>SUM('T4 Reconciliation Data'!I3:I11)</f>
        <v/>
      </c>
      <c r="E15" s="38">
        <f>SUM('T4 Reconciliation Data'!J3:J11)</f>
        <v/>
      </c>
      <c r="F15" s="38">
        <f>SUM('T4 Reconciliation Data'!K3:K11)</f>
        <v/>
      </c>
      <c r="G15" s="38">
        <f>SUM('T4 Reconciliation Data'!L3:L11)</f>
        <v/>
      </c>
    </row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 ht="20" customHeight="1">
      <c r="H35" s="39" t="inlineStr">
        <is>
          <t>Status</t>
        </is>
      </c>
      <c r="I35" s="39" t="inlineStr">
        <is>
          <t>Match</t>
        </is>
      </c>
      <c r="J35" s="39" t="inlineStr">
        <is>
          <t>Review</t>
        </is>
      </c>
    </row>
    <row r="36" ht="20" customHeight="1">
      <c r="H36" s="30" t="inlineStr">
        <is>
          <t>Count</t>
        </is>
      </c>
      <c r="I36" s="30">
        <f>COUNTIF('T4 Reconciliation Data'!Q3:Q11,"Match")</f>
        <v/>
      </c>
      <c r="J36" s="30">
        <f>COUNTIF('T4 Reconciliation Data'!Q3:Q11,"Review")</f>
        <v/>
      </c>
    </row>
    <row r="37"/>
    <row r="38" ht="24" customHeight="1">
      <c r="A38" s="40" t="inlineStr">
        <is>
          <t>CRA filing deadline: Last day of February following the tax year. Retain reconciliation records for a minimum of 6 years. Consult your provincial payroll authority for QPP (QC), PPIP, or WSIB considerations.</t>
        </is>
      </c>
    </row>
  </sheetData>
  <mergeCells count="27">
    <mergeCell ref="A1:L1"/>
    <mergeCell ref="A2:L2"/>
    <mergeCell ref="B4:C4"/>
    <mergeCell ref="B5:C5"/>
    <mergeCell ref="D4:E4"/>
    <mergeCell ref="D5:E5"/>
    <mergeCell ref="H4:I4"/>
    <mergeCell ref="H5:I5"/>
    <mergeCell ref="J4:K4"/>
    <mergeCell ref="J5:K5"/>
    <mergeCell ref="B7:C7"/>
    <mergeCell ref="B8:C8"/>
    <mergeCell ref="D7:E7"/>
    <mergeCell ref="D8:E8"/>
    <mergeCell ref="H7:I7"/>
    <mergeCell ref="H8:I8"/>
    <mergeCell ref="J7:K7"/>
    <mergeCell ref="J8:K8"/>
    <mergeCell ref="B10:C10"/>
    <mergeCell ref="B11:C11"/>
    <mergeCell ref="D10:E10"/>
    <mergeCell ref="D11:E11"/>
    <mergeCell ref="H10:I10"/>
    <mergeCell ref="H11:I11"/>
    <mergeCell ref="J10:K10"/>
    <mergeCell ref="J11:K11"/>
    <mergeCell ref="A38:L38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2026-06-18T13:24:46Z</dcterms:created>
  <dcterms:modified xmlns:dcterms="http://purl.org/dc/terms/" xmlns:xsi="http://www.w3.org/2001/XMLSchema-instance" xsi:type="dcterms:W3CDTF">2026-06-18T13:24:46Z</dcterms:modified>
</cp:coreProperties>
</file>